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comments8.xml" ContentType="application/vnd.openxmlformats-officedocument.spreadsheetml.comments+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comments6.xml" ContentType="application/vnd.openxmlformats-officedocument.spreadsheetml.comment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omments4.xml" ContentType="application/vnd.openxmlformats-officedocument.spreadsheetml.comments+xml"/>
  <Override PartName="/xl/comments5.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harts/chart1.xml" ContentType="application/vnd.openxmlformats-officedocument.drawingml.char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sharedStrings.xml" ContentType="application/vnd.openxmlformats-officedocument.spreadsheetml.sharedStrings+xml"/>
  <Override PartName="/xl/comments12.xml" ContentType="application/vnd.openxmlformats-officedocument.spreadsheetml.comments+xml"/>
  <Override PartName="/xl/comments13.xml" ContentType="application/vnd.openxmlformats-officedocument.spreadsheetml.comment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comments10.xml" ContentType="application/vnd.openxmlformats-officedocument.spreadsheetml.comments+xml"/>
  <Override PartName="/xl/comments11.xml" ContentType="application/vnd.openxmlformats-officedocument.spreadsheetml.comments+xml"/>
  <Override PartName="/xl/comments20.xml" ContentType="application/vnd.openxmlformats-officedocument.spreadsheetml.comments+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Default Extension="png" ContentType="image/png"/>
  <Override PartName="/xl/worksheets/sheet14.xml" ContentType="application/vnd.openxmlformats-officedocument.spreadsheetml.worksheet+xml"/>
  <Override PartName="/xl/worksheets/sheet23.xml" ContentType="application/vnd.openxmlformats-officedocument.spreadsheetml.worksheet+xml"/>
  <Override PartName="/xl/comments9.xml" ContentType="application/vnd.openxmlformats-officedocument.spreadsheetml.comments+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comments7.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40" yWindow="135" windowWidth="20115" windowHeight="7245" tabRatio="795" firstSheet="5" activeTab="7"/>
  </bookViews>
  <sheets>
    <sheet name="Elenco P.I." sheetId="39" state="hidden" r:id="rId1"/>
    <sheet name="Elenco P.O." sheetId="1" state="hidden" r:id="rId2"/>
    <sheet name="8vuota" sheetId="19" state="hidden" r:id="rId3"/>
    <sheet name="9vuota" sheetId="20" state="hidden" r:id="rId4"/>
    <sheet name="10vuota" sheetId="21" state="hidden" r:id="rId5"/>
    <sheet name="Tecnico" sheetId="28" r:id="rId6"/>
    <sheet name="Amministrativo" sheetId="48" r:id="rId7"/>
    <sheet name="Finanziario" sheetId="51" r:id="rId8"/>
    <sheet name="Vigilanza" sheetId="52" r:id="rId9"/>
    <sheet name="Dip. " sheetId="22" r:id="rId10"/>
    <sheet name="Dip. 2" sheetId="23" r:id="rId11"/>
    <sheet name="Dip. 3" sheetId="45" r:id="rId12"/>
    <sheet name="Dip.3" sheetId="24" r:id="rId13"/>
    <sheet name="Dip. 4" sheetId="25" r:id="rId14"/>
    <sheet name="Dip. 5" sheetId="26" r:id="rId15"/>
    <sheet name="Dip. 6" sheetId="34" r:id="rId16"/>
    <sheet name="Dip. 7" sheetId="35" r:id="rId17"/>
    <sheet name="Dip. 8" sheetId="36" r:id="rId18"/>
    <sheet name="Dip. 9" sheetId="37" r:id="rId19"/>
    <sheet name="Dip.10" sheetId="38" r:id="rId20"/>
    <sheet name="Dip. 11" sheetId="53" r:id="rId21"/>
    <sheet name="Dip. 12" sheetId="54" r:id="rId22"/>
    <sheet name="Report" sheetId="12" state="hidden" r:id="rId23"/>
    <sheet name="Grafici" sheetId="30" state="hidden" r:id="rId24"/>
    <sheet name="Foglio1" sheetId="40" state="hidden" r:id="rId25"/>
    <sheet name="Comp." sheetId="42" state="hidden" r:id="rId26"/>
    <sheet name="Foglio2" sheetId="41" state="hidden" r:id="rId27"/>
    <sheet name="Foglio4" sheetId="44" state="hidden" r:id="rId28"/>
    <sheet name="Foglio5" sheetId="55" state="hidden" r:id="rId29"/>
  </sheets>
  <externalReferences>
    <externalReference r:id="rId30"/>
    <externalReference r:id="rId31"/>
  </externalReferences>
  <definedNames>
    <definedName name="_xlnm._FilterDatabase" localSheetId="0" hidden="1">'Elenco P.I.'!$A$10:$WYG$36</definedName>
    <definedName name="_xlnm._FilterDatabase" localSheetId="1" hidden="1">'Elenco P.O.'!$R$1:$X$349</definedName>
    <definedName name="_xlnm.Print_Area" localSheetId="4">'10vuota'!$A$2:$AI$108</definedName>
    <definedName name="_xlnm.Print_Area" localSheetId="2">'8vuota'!$A$2:$AI$108</definedName>
    <definedName name="_xlnm.Print_Area" localSheetId="3">'9vuota'!$A$2:$AI$108</definedName>
    <definedName name="_xlnm.Print_Area" localSheetId="1">'Elenco P.O.'!$A$1:$R$11</definedName>
    <definedName name="Comportamenti">[1]Comportamenti!$A$2:$A$10</definedName>
    <definedName name="Valore">[1]Comportamenti!$B$2:$B$10</definedName>
  </definedNames>
  <calcPr calcId="125725"/>
</workbook>
</file>

<file path=xl/calcChain.xml><?xml version="1.0" encoding="utf-8"?>
<calcChain xmlns="http://schemas.openxmlformats.org/spreadsheetml/2006/main">
  <c r="E20" i="52"/>
  <c r="E20" i="51"/>
  <c r="E20" i="28"/>
  <c r="C33"/>
  <c r="C34"/>
  <c r="C35"/>
  <c r="B33"/>
  <c r="B34"/>
  <c r="B35"/>
  <c r="E81" i="52" l="1"/>
  <c r="G80"/>
  <c r="K80" s="1"/>
  <c r="M79"/>
  <c r="G79"/>
  <c r="J79" s="1"/>
  <c r="L78"/>
  <c r="G78"/>
  <c r="I78" s="1"/>
  <c r="M77"/>
  <c r="K77"/>
  <c r="G77"/>
  <c r="L77" s="1"/>
  <c r="M76"/>
  <c r="L76"/>
  <c r="K76"/>
  <c r="J76"/>
  <c r="G76"/>
  <c r="I76" s="1"/>
  <c r="M75"/>
  <c r="L75"/>
  <c r="K75"/>
  <c r="J75"/>
  <c r="I75"/>
  <c r="G75"/>
  <c r="G74"/>
  <c r="M74" s="1"/>
  <c r="K73"/>
  <c r="J73"/>
  <c r="I73"/>
  <c r="G73"/>
  <c r="L73" s="1"/>
  <c r="G72"/>
  <c r="K72" s="1"/>
  <c r="M71"/>
  <c r="G71"/>
  <c r="J71" s="1"/>
  <c r="L70"/>
  <c r="G70"/>
  <c r="I70" s="1"/>
  <c r="B70"/>
  <c r="L69"/>
  <c r="G69"/>
  <c r="I69" s="1"/>
  <c r="C69"/>
  <c r="B69"/>
  <c r="M68"/>
  <c r="G68"/>
  <c r="J68" s="1"/>
  <c r="C68"/>
  <c r="B68"/>
  <c r="G67"/>
  <c r="K67" s="1"/>
  <c r="C67"/>
  <c r="B67"/>
  <c r="K66"/>
  <c r="J66"/>
  <c r="I66"/>
  <c r="G66"/>
  <c r="L66" s="1"/>
  <c r="C66"/>
  <c r="B66"/>
  <c r="G65"/>
  <c r="M65" s="1"/>
  <c r="C65"/>
  <c r="B65"/>
  <c r="M64"/>
  <c r="L64"/>
  <c r="K64"/>
  <c r="J64"/>
  <c r="I64"/>
  <c r="G64"/>
  <c r="C64"/>
  <c r="B64"/>
  <c r="M63"/>
  <c r="L63"/>
  <c r="K63"/>
  <c r="J63"/>
  <c r="I63"/>
  <c r="G63"/>
  <c r="C63"/>
  <c r="B63"/>
  <c r="M62"/>
  <c r="L62"/>
  <c r="K62"/>
  <c r="G62"/>
  <c r="J62" s="1"/>
  <c r="C62"/>
  <c r="B62"/>
  <c r="L55"/>
  <c r="G55"/>
  <c r="I55" s="1"/>
  <c r="E55"/>
  <c r="C55"/>
  <c r="B55"/>
  <c r="G54"/>
  <c r="K54" s="1"/>
  <c r="E54"/>
  <c r="C54"/>
  <c r="B54"/>
  <c r="G53"/>
  <c r="M53" s="1"/>
  <c r="E53"/>
  <c r="C53"/>
  <c r="B53"/>
  <c r="M52"/>
  <c r="L52"/>
  <c r="K52"/>
  <c r="J52"/>
  <c r="I52"/>
  <c r="G52"/>
  <c r="E52"/>
  <c r="C52"/>
  <c r="B52"/>
  <c r="L51"/>
  <c r="G51"/>
  <c r="I51" s="1"/>
  <c r="E51"/>
  <c r="C51"/>
  <c r="B51"/>
  <c r="G50"/>
  <c r="K50" s="1"/>
  <c r="M49"/>
  <c r="I49"/>
  <c r="G49"/>
  <c r="J49" s="1"/>
  <c r="G48"/>
  <c r="I48" s="1"/>
  <c r="G47"/>
  <c r="J47" s="1"/>
  <c r="G46"/>
  <c r="M46" s="1"/>
  <c r="L45"/>
  <c r="G45"/>
  <c r="M45" s="1"/>
  <c r="G44"/>
  <c r="M44" s="1"/>
  <c r="K43"/>
  <c r="I43"/>
  <c r="G43"/>
  <c r="L43" s="1"/>
  <c r="G42"/>
  <c r="K42" s="1"/>
  <c r="G41"/>
  <c r="J41" s="1"/>
  <c r="G40"/>
  <c r="I40" s="1"/>
  <c r="M39"/>
  <c r="L39"/>
  <c r="K39"/>
  <c r="G39"/>
  <c r="J39" s="1"/>
  <c r="G38"/>
  <c r="I38" s="1"/>
  <c r="M37"/>
  <c r="L37"/>
  <c r="K37"/>
  <c r="J37"/>
  <c r="I37"/>
  <c r="G37"/>
  <c r="G36"/>
  <c r="M36" s="1"/>
  <c r="K35"/>
  <c r="J35"/>
  <c r="I35"/>
  <c r="G35"/>
  <c r="L35" s="1"/>
  <c r="G34"/>
  <c r="K34" s="1"/>
  <c r="M33"/>
  <c r="G33"/>
  <c r="J33" s="1"/>
  <c r="G32"/>
  <c r="K32" s="1"/>
  <c r="E32"/>
  <c r="C32"/>
  <c r="B32"/>
  <c r="N29"/>
  <c r="N59" s="1"/>
  <c r="H29"/>
  <c r="G29"/>
  <c r="F29"/>
  <c r="E29"/>
  <c r="E27"/>
  <c r="F23" s="1"/>
  <c r="L25"/>
  <c r="G25"/>
  <c r="I25" s="1"/>
  <c r="G24"/>
  <c r="J24" s="1"/>
  <c r="K23"/>
  <c r="G23"/>
  <c r="M23" s="1"/>
  <c r="K22"/>
  <c r="G22"/>
  <c r="L22" s="1"/>
  <c r="P21"/>
  <c r="G21"/>
  <c r="M21" s="1"/>
  <c r="G20"/>
  <c r="M20" s="1"/>
  <c r="G19"/>
  <c r="L19" s="1"/>
  <c r="E19"/>
  <c r="B19"/>
  <c r="G18"/>
  <c r="M18" s="1"/>
  <c r="E18"/>
  <c r="P17"/>
  <c r="M17"/>
  <c r="L17"/>
  <c r="K17"/>
  <c r="J17"/>
  <c r="I17"/>
  <c r="G17"/>
  <c r="E17"/>
  <c r="M16"/>
  <c r="L16"/>
  <c r="K16"/>
  <c r="J16"/>
  <c r="I16"/>
  <c r="G16"/>
  <c r="E16"/>
  <c r="B16"/>
  <c r="C5"/>
  <c r="E81" i="51"/>
  <c r="M80"/>
  <c r="G80"/>
  <c r="K80" s="1"/>
  <c r="L79"/>
  <c r="G79"/>
  <c r="J79" s="1"/>
  <c r="K78"/>
  <c r="G78"/>
  <c r="I78" s="1"/>
  <c r="M77"/>
  <c r="K77"/>
  <c r="J77"/>
  <c r="G77"/>
  <c r="L77" s="1"/>
  <c r="M76"/>
  <c r="L76"/>
  <c r="J76"/>
  <c r="I76"/>
  <c r="G76"/>
  <c r="K76" s="1"/>
  <c r="G75"/>
  <c r="M75" s="1"/>
  <c r="L74"/>
  <c r="K74"/>
  <c r="J74"/>
  <c r="G74"/>
  <c r="M74" s="1"/>
  <c r="M73"/>
  <c r="L73"/>
  <c r="K73"/>
  <c r="J73"/>
  <c r="I73"/>
  <c r="G73"/>
  <c r="M72"/>
  <c r="G72"/>
  <c r="K72" s="1"/>
  <c r="L71"/>
  <c r="G71"/>
  <c r="J71" s="1"/>
  <c r="K70"/>
  <c r="G70"/>
  <c r="I70" s="1"/>
  <c r="B70"/>
  <c r="K69"/>
  <c r="G69"/>
  <c r="I69" s="1"/>
  <c r="C69"/>
  <c r="B69"/>
  <c r="L68"/>
  <c r="G68"/>
  <c r="J68" s="1"/>
  <c r="C68"/>
  <c r="B68"/>
  <c r="M67"/>
  <c r="G67"/>
  <c r="K67" s="1"/>
  <c r="C67"/>
  <c r="B67"/>
  <c r="L66"/>
  <c r="K66"/>
  <c r="J66"/>
  <c r="I66"/>
  <c r="G66"/>
  <c r="M66" s="1"/>
  <c r="C66"/>
  <c r="B66"/>
  <c r="L65"/>
  <c r="K65"/>
  <c r="J65"/>
  <c r="G65"/>
  <c r="M65" s="1"/>
  <c r="C65"/>
  <c r="B65"/>
  <c r="G64"/>
  <c r="M64" s="1"/>
  <c r="C64"/>
  <c r="B64"/>
  <c r="M63"/>
  <c r="L63"/>
  <c r="J63"/>
  <c r="I63"/>
  <c r="G63"/>
  <c r="K63" s="1"/>
  <c r="C63"/>
  <c r="B63"/>
  <c r="M62"/>
  <c r="K62"/>
  <c r="J62"/>
  <c r="G62"/>
  <c r="L62" s="1"/>
  <c r="C62"/>
  <c r="B62"/>
  <c r="K55"/>
  <c r="G55"/>
  <c r="M55" s="1"/>
  <c r="E55"/>
  <c r="C55"/>
  <c r="B55"/>
  <c r="G54"/>
  <c r="K54" s="1"/>
  <c r="E54"/>
  <c r="C54"/>
  <c r="B54"/>
  <c r="L53"/>
  <c r="K53"/>
  <c r="J53"/>
  <c r="G53"/>
  <c r="M53" s="1"/>
  <c r="E53"/>
  <c r="C53"/>
  <c r="B53"/>
  <c r="M52"/>
  <c r="L52"/>
  <c r="J52"/>
  <c r="I52"/>
  <c r="G52"/>
  <c r="K52" s="1"/>
  <c r="E52"/>
  <c r="C52"/>
  <c r="B52"/>
  <c r="K51"/>
  <c r="G51"/>
  <c r="I51" s="1"/>
  <c r="E51"/>
  <c r="C51"/>
  <c r="B51"/>
  <c r="G50"/>
  <c r="J50" s="1"/>
  <c r="G49"/>
  <c r="M49" s="1"/>
  <c r="K48"/>
  <c r="G48"/>
  <c r="I48" s="1"/>
  <c r="G47"/>
  <c r="L47" s="1"/>
  <c r="M46"/>
  <c r="L46"/>
  <c r="J46"/>
  <c r="I46"/>
  <c r="G46"/>
  <c r="K46" s="1"/>
  <c r="K45"/>
  <c r="G45"/>
  <c r="M45" s="1"/>
  <c r="L44"/>
  <c r="J44"/>
  <c r="G44"/>
  <c r="I44" s="1"/>
  <c r="G43"/>
  <c r="M43" s="1"/>
  <c r="G42"/>
  <c r="K42" s="1"/>
  <c r="L41"/>
  <c r="G41"/>
  <c r="J41" s="1"/>
  <c r="G40"/>
  <c r="I40" s="1"/>
  <c r="J39"/>
  <c r="G39"/>
  <c r="L39" s="1"/>
  <c r="M38"/>
  <c r="L38"/>
  <c r="I38"/>
  <c r="G38"/>
  <c r="K38" s="1"/>
  <c r="G37"/>
  <c r="M37" s="1"/>
  <c r="L36"/>
  <c r="K36"/>
  <c r="J36"/>
  <c r="G36"/>
  <c r="M36" s="1"/>
  <c r="L35"/>
  <c r="K35"/>
  <c r="J35"/>
  <c r="I35"/>
  <c r="G35"/>
  <c r="M35" s="1"/>
  <c r="G34"/>
  <c r="K34" s="1"/>
  <c r="L33"/>
  <c r="G33"/>
  <c r="J33" s="1"/>
  <c r="G32"/>
  <c r="K32" s="1"/>
  <c r="E32"/>
  <c r="C32"/>
  <c r="B32"/>
  <c r="N29"/>
  <c r="N59" s="1"/>
  <c r="H29"/>
  <c r="G29"/>
  <c r="F29"/>
  <c r="E29"/>
  <c r="G25"/>
  <c r="M25" s="1"/>
  <c r="G24"/>
  <c r="L24" s="1"/>
  <c r="M23"/>
  <c r="L23"/>
  <c r="I23"/>
  <c r="G23"/>
  <c r="K23" s="1"/>
  <c r="G22"/>
  <c r="M22" s="1"/>
  <c r="P21"/>
  <c r="G21"/>
  <c r="L21" s="1"/>
  <c r="K20"/>
  <c r="G20"/>
  <c r="M20" s="1"/>
  <c r="L19"/>
  <c r="K19"/>
  <c r="J19"/>
  <c r="I19"/>
  <c r="G19"/>
  <c r="M19" s="1"/>
  <c r="E19"/>
  <c r="B19"/>
  <c r="L18"/>
  <c r="K18"/>
  <c r="J18"/>
  <c r="G18"/>
  <c r="M18" s="1"/>
  <c r="E18"/>
  <c r="P17"/>
  <c r="K17"/>
  <c r="G17"/>
  <c r="J17" s="1"/>
  <c r="E17"/>
  <c r="K16"/>
  <c r="G16"/>
  <c r="M16" s="1"/>
  <c r="E16"/>
  <c r="B16"/>
  <c r="C5"/>
  <c r="E81" i="48"/>
  <c r="M80"/>
  <c r="L80"/>
  <c r="G80"/>
  <c r="K80" s="1"/>
  <c r="M79"/>
  <c r="L79"/>
  <c r="K79"/>
  <c r="G79"/>
  <c r="J79" s="1"/>
  <c r="M78"/>
  <c r="L78"/>
  <c r="K78"/>
  <c r="J78"/>
  <c r="G78"/>
  <c r="I78" s="1"/>
  <c r="M77"/>
  <c r="L77"/>
  <c r="K77"/>
  <c r="J77"/>
  <c r="I77"/>
  <c r="G77"/>
  <c r="G76"/>
  <c r="M76" s="1"/>
  <c r="G75"/>
  <c r="M75" s="1"/>
  <c r="I74"/>
  <c r="G74"/>
  <c r="M74" s="1"/>
  <c r="M73"/>
  <c r="G73"/>
  <c r="L73" s="1"/>
  <c r="M72"/>
  <c r="L72"/>
  <c r="G72"/>
  <c r="K72" s="1"/>
  <c r="M71"/>
  <c r="L71"/>
  <c r="K71"/>
  <c r="G71"/>
  <c r="J71" s="1"/>
  <c r="M70"/>
  <c r="L70"/>
  <c r="K70"/>
  <c r="J70"/>
  <c r="G70"/>
  <c r="I70" s="1"/>
  <c r="B70"/>
  <c r="M69"/>
  <c r="L69"/>
  <c r="K69"/>
  <c r="J69"/>
  <c r="G69"/>
  <c r="I69" s="1"/>
  <c r="C69"/>
  <c r="B69"/>
  <c r="M68"/>
  <c r="L68"/>
  <c r="K68"/>
  <c r="G68"/>
  <c r="J68" s="1"/>
  <c r="C68"/>
  <c r="B68"/>
  <c r="M67"/>
  <c r="G67"/>
  <c r="K67" s="1"/>
  <c r="C67"/>
  <c r="B67"/>
  <c r="G66"/>
  <c r="L66" s="1"/>
  <c r="C66"/>
  <c r="B66"/>
  <c r="I65"/>
  <c r="G65"/>
  <c r="M65" s="1"/>
  <c r="C65"/>
  <c r="B65"/>
  <c r="G64"/>
  <c r="M64" s="1"/>
  <c r="C64"/>
  <c r="B64"/>
  <c r="K63"/>
  <c r="I63"/>
  <c r="G63"/>
  <c r="M63" s="1"/>
  <c r="C63"/>
  <c r="B63"/>
  <c r="M62"/>
  <c r="L62"/>
  <c r="K62"/>
  <c r="J62"/>
  <c r="I62"/>
  <c r="G62"/>
  <c r="C62"/>
  <c r="B62"/>
  <c r="N59"/>
  <c r="M55"/>
  <c r="L55"/>
  <c r="K55"/>
  <c r="J55"/>
  <c r="G55"/>
  <c r="I55" s="1"/>
  <c r="E55"/>
  <c r="C55"/>
  <c r="B55"/>
  <c r="M54"/>
  <c r="L54"/>
  <c r="G54"/>
  <c r="K54" s="1"/>
  <c r="E54"/>
  <c r="C54"/>
  <c r="B54"/>
  <c r="J53"/>
  <c r="I53"/>
  <c r="G53"/>
  <c r="M53" s="1"/>
  <c r="E53"/>
  <c r="C53"/>
  <c r="B53"/>
  <c r="K52"/>
  <c r="I52"/>
  <c r="G52"/>
  <c r="M52" s="1"/>
  <c r="E52"/>
  <c r="C52"/>
  <c r="B52"/>
  <c r="M51"/>
  <c r="L51"/>
  <c r="K51"/>
  <c r="J51"/>
  <c r="G51"/>
  <c r="I51" s="1"/>
  <c r="E51"/>
  <c r="C51"/>
  <c r="B51"/>
  <c r="G50"/>
  <c r="K50" s="1"/>
  <c r="M49"/>
  <c r="K49"/>
  <c r="I49"/>
  <c r="G49"/>
  <c r="J49" s="1"/>
  <c r="K48"/>
  <c r="J48"/>
  <c r="G48"/>
  <c r="I48" s="1"/>
  <c r="M47"/>
  <c r="L47"/>
  <c r="G47"/>
  <c r="K47" s="1"/>
  <c r="K46"/>
  <c r="G46"/>
  <c r="M46" s="1"/>
  <c r="G45"/>
  <c r="M45" s="1"/>
  <c r="J44"/>
  <c r="G44"/>
  <c r="M44" s="1"/>
  <c r="G43"/>
  <c r="L43" s="1"/>
  <c r="M42"/>
  <c r="G42"/>
  <c r="K42" s="1"/>
  <c r="M41"/>
  <c r="G41"/>
  <c r="J41" s="1"/>
  <c r="M40"/>
  <c r="K40"/>
  <c r="J40"/>
  <c r="G40"/>
  <c r="I40" s="1"/>
  <c r="J39"/>
  <c r="G39"/>
  <c r="K39" s="1"/>
  <c r="K38"/>
  <c r="I38"/>
  <c r="G38"/>
  <c r="M38" s="1"/>
  <c r="G37"/>
  <c r="M37" s="1"/>
  <c r="J36"/>
  <c r="I36"/>
  <c r="G36"/>
  <c r="M36" s="1"/>
  <c r="M35"/>
  <c r="G35"/>
  <c r="L35" s="1"/>
  <c r="M34"/>
  <c r="L34"/>
  <c r="G34"/>
  <c r="K34" s="1"/>
  <c r="M33"/>
  <c r="L33"/>
  <c r="K33"/>
  <c r="I33"/>
  <c r="G33"/>
  <c r="J33" s="1"/>
  <c r="M32"/>
  <c r="L32"/>
  <c r="G32"/>
  <c r="K32" s="1"/>
  <c r="E32"/>
  <c r="C32"/>
  <c r="B32"/>
  <c r="N29"/>
  <c r="H29"/>
  <c r="G29"/>
  <c r="F29"/>
  <c r="E29"/>
  <c r="J25"/>
  <c r="G25"/>
  <c r="I25" s="1"/>
  <c r="M24"/>
  <c r="G24"/>
  <c r="I24" s="1"/>
  <c r="G23"/>
  <c r="I23" s="1"/>
  <c r="G22"/>
  <c r="M22" s="1"/>
  <c r="P21"/>
  <c r="G21"/>
  <c r="M21" s="1"/>
  <c r="I20"/>
  <c r="G20"/>
  <c r="M20" s="1"/>
  <c r="G19"/>
  <c r="L19" s="1"/>
  <c r="E19"/>
  <c r="B19"/>
  <c r="I18"/>
  <c r="G18"/>
  <c r="M18" s="1"/>
  <c r="E18"/>
  <c r="P17"/>
  <c r="G17"/>
  <c r="M17" s="1"/>
  <c r="E17"/>
  <c r="G16"/>
  <c r="M16" s="1"/>
  <c r="E16"/>
  <c r="B16"/>
  <c r="C5"/>
  <c r="E27" i="51" l="1"/>
  <c r="F24" s="1"/>
  <c r="E57" i="48"/>
  <c r="E82" s="1"/>
  <c r="F76" s="1"/>
  <c r="E27"/>
  <c r="F23" s="1"/>
  <c r="M24" i="52"/>
  <c r="I23"/>
  <c r="J23"/>
  <c r="F17"/>
  <c r="L23"/>
  <c r="I22"/>
  <c r="F19"/>
  <c r="M22"/>
  <c r="K24"/>
  <c r="F16"/>
  <c r="L21"/>
  <c r="J19"/>
  <c r="I21"/>
  <c r="J22"/>
  <c r="J21"/>
  <c r="K21"/>
  <c r="I19"/>
  <c r="L24"/>
  <c r="K21" i="51"/>
  <c r="K27" s="1"/>
  <c r="J24"/>
  <c r="K24"/>
  <c r="K22"/>
  <c r="J20"/>
  <c r="M24"/>
  <c r="L20"/>
  <c r="J23"/>
  <c r="K25"/>
  <c r="K24" i="48"/>
  <c r="L24"/>
  <c r="M25"/>
  <c r="J24"/>
  <c r="K25"/>
  <c r="M19"/>
  <c r="L25"/>
  <c r="J38" i="52"/>
  <c r="L47"/>
  <c r="K38"/>
  <c r="L40"/>
  <c r="I46"/>
  <c r="M47"/>
  <c r="J46"/>
  <c r="M38"/>
  <c r="M41"/>
  <c r="I45"/>
  <c r="K46"/>
  <c r="L48"/>
  <c r="L38"/>
  <c r="J45"/>
  <c r="L46"/>
  <c r="K45"/>
  <c r="J43"/>
  <c r="K47"/>
  <c r="K37" i="51"/>
  <c r="K39"/>
  <c r="I43"/>
  <c r="J47"/>
  <c r="M39"/>
  <c r="J43"/>
  <c r="K47"/>
  <c r="K43"/>
  <c r="M47"/>
  <c r="J38"/>
  <c r="K40"/>
  <c r="L43"/>
  <c r="K44"/>
  <c r="L49"/>
  <c r="I39" i="48"/>
  <c r="L40"/>
  <c r="L42"/>
  <c r="I46"/>
  <c r="L49"/>
  <c r="L39"/>
  <c r="I41"/>
  <c r="I47"/>
  <c r="L48"/>
  <c r="L50"/>
  <c r="M39"/>
  <c r="K41"/>
  <c r="I44"/>
  <c r="J47"/>
  <c r="M48"/>
  <c r="M50"/>
  <c r="L41"/>
  <c r="E57" i="52"/>
  <c r="E82" s="1"/>
  <c r="L18"/>
  <c r="L20"/>
  <c r="F24"/>
  <c r="I41"/>
  <c r="L44"/>
  <c r="M19"/>
  <c r="F21"/>
  <c r="F22"/>
  <c r="I24"/>
  <c r="J25"/>
  <c r="L32"/>
  <c r="K33"/>
  <c r="L34"/>
  <c r="M35"/>
  <c r="I39"/>
  <c r="J40"/>
  <c r="K41"/>
  <c r="L42"/>
  <c r="M43"/>
  <c r="I47"/>
  <c r="J48"/>
  <c r="K49"/>
  <c r="L50"/>
  <c r="J51"/>
  <c r="L54"/>
  <c r="J55"/>
  <c r="I62"/>
  <c r="M66"/>
  <c r="L67"/>
  <c r="K68"/>
  <c r="J69"/>
  <c r="J70"/>
  <c r="K71"/>
  <c r="L72"/>
  <c r="M73"/>
  <c r="I77"/>
  <c r="J78"/>
  <c r="K79"/>
  <c r="L80"/>
  <c r="K19"/>
  <c r="F18"/>
  <c r="F20"/>
  <c r="K25"/>
  <c r="M32"/>
  <c r="L33"/>
  <c r="M34"/>
  <c r="K40"/>
  <c r="L41"/>
  <c r="M42"/>
  <c r="K48"/>
  <c r="L49"/>
  <c r="M50"/>
  <c r="K51"/>
  <c r="M54"/>
  <c r="K55"/>
  <c r="M67"/>
  <c r="L68"/>
  <c r="K69"/>
  <c r="K70"/>
  <c r="L71"/>
  <c r="M72"/>
  <c r="J77"/>
  <c r="K78"/>
  <c r="L79"/>
  <c r="M80"/>
  <c r="I18"/>
  <c r="I20"/>
  <c r="M25"/>
  <c r="I36"/>
  <c r="M40"/>
  <c r="I44"/>
  <c r="M48"/>
  <c r="M51"/>
  <c r="I53"/>
  <c r="M55"/>
  <c r="I65"/>
  <c r="M69"/>
  <c r="M70"/>
  <c r="I74"/>
  <c r="M78"/>
  <c r="J18"/>
  <c r="J20"/>
  <c r="J36"/>
  <c r="J44"/>
  <c r="J53"/>
  <c r="J65"/>
  <c r="J82" s="1"/>
  <c r="J74"/>
  <c r="F25"/>
  <c r="I32"/>
  <c r="I34"/>
  <c r="I42"/>
  <c r="K44"/>
  <c r="I50"/>
  <c r="K53"/>
  <c r="I54"/>
  <c r="K65"/>
  <c r="K82" s="1"/>
  <c r="I67"/>
  <c r="I72"/>
  <c r="K74"/>
  <c r="I80"/>
  <c r="K18"/>
  <c r="K27" s="1"/>
  <c r="K36"/>
  <c r="L36"/>
  <c r="J50"/>
  <c r="L53"/>
  <c r="J54"/>
  <c r="L65"/>
  <c r="L82" s="1"/>
  <c r="J67"/>
  <c r="I68"/>
  <c r="I71"/>
  <c r="J72"/>
  <c r="L74"/>
  <c r="I79"/>
  <c r="J80"/>
  <c r="K20"/>
  <c r="J32"/>
  <c r="I33"/>
  <c r="J34"/>
  <c r="J42"/>
  <c r="L16" i="51"/>
  <c r="L17"/>
  <c r="M17"/>
  <c r="J42"/>
  <c r="I49"/>
  <c r="J54"/>
  <c r="F23"/>
  <c r="I25"/>
  <c r="M44"/>
  <c r="J49"/>
  <c r="K50"/>
  <c r="I55"/>
  <c r="F22"/>
  <c r="I24"/>
  <c r="J25"/>
  <c r="L32"/>
  <c r="K33"/>
  <c r="L34"/>
  <c r="I39"/>
  <c r="J40"/>
  <c r="K41"/>
  <c r="L42"/>
  <c r="I47"/>
  <c r="J48"/>
  <c r="K49"/>
  <c r="L50"/>
  <c r="J51"/>
  <c r="L54"/>
  <c r="J55"/>
  <c r="I62"/>
  <c r="L67"/>
  <c r="K68"/>
  <c r="J69"/>
  <c r="J70"/>
  <c r="K71"/>
  <c r="L72"/>
  <c r="I77"/>
  <c r="J78"/>
  <c r="K79"/>
  <c r="L80"/>
  <c r="M32"/>
  <c r="M54"/>
  <c r="M34"/>
  <c r="M50"/>
  <c r="I16"/>
  <c r="I17"/>
  <c r="I22"/>
  <c r="L25"/>
  <c r="M33"/>
  <c r="I37"/>
  <c r="L40"/>
  <c r="L55"/>
  <c r="I64"/>
  <c r="M68"/>
  <c r="L69"/>
  <c r="L70"/>
  <c r="M71"/>
  <c r="I75"/>
  <c r="L78"/>
  <c r="M79"/>
  <c r="M42"/>
  <c r="I21"/>
  <c r="M41"/>
  <c r="I45"/>
  <c r="L48"/>
  <c r="L51"/>
  <c r="J16"/>
  <c r="I18"/>
  <c r="I20"/>
  <c r="J21"/>
  <c r="J22"/>
  <c r="I36"/>
  <c r="J37"/>
  <c r="M40"/>
  <c r="J45"/>
  <c r="M48"/>
  <c r="M51"/>
  <c r="I53"/>
  <c r="J64"/>
  <c r="J82" s="1"/>
  <c r="I65"/>
  <c r="M69"/>
  <c r="M70"/>
  <c r="I74"/>
  <c r="J75"/>
  <c r="M78"/>
  <c r="E57"/>
  <c r="E82" s="1"/>
  <c r="K64"/>
  <c r="K82" s="1"/>
  <c r="K75"/>
  <c r="I32"/>
  <c r="L37"/>
  <c r="I42"/>
  <c r="L45"/>
  <c r="I50"/>
  <c r="I54"/>
  <c r="L64"/>
  <c r="L82" s="1"/>
  <c r="I67"/>
  <c r="I72"/>
  <c r="L75"/>
  <c r="I80"/>
  <c r="L22"/>
  <c r="I34"/>
  <c r="M21"/>
  <c r="J67"/>
  <c r="I68"/>
  <c r="I71"/>
  <c r="J72"/>
  <c r="I79"/>
  <c r="J80"/>
  <c r="J32"/>
  <c r="I33"/>
  <c r="J34"/>
  <c r="I41"/>
  <c r="F78" i="48"/>
  <c r="F68"/>
  <c r="F50"/>
  <c r="F21"/>
  <c r="F24"/>
  <c r="F22"/>
  <c r="F25"/>
  <c r="F19"/>
  <c r="M43"/>
  <c r="M57" s="1"/>
  <c r="M66"/>
  <c r="L67"/>
  <c r="I76"/>
  <c r="I16"/>
  <c r="I17"/>
  <c r="I21"/>
  <c r="I22"/>
  <c r="J23"/>
  <c r="I37"/>
  <c r="J38"/>
  <c r="I45"/>
  <c r="J46"/>
  <c r="J52"/>
  <c r="J63"/>
  <c r="J82" s="1"/>
  <c r="I64"/>
  <c r="I75"/>
  <c r="J76"/>
  <c r="J16"/>
  <c r="J37"/>
  <c r="J64"/>
  <c r="J75"/>
  <c r="K76"/>
  <c r="J45"/>
  <c r="J18"/>
  <c r="I35"/>
  <c r="K37"/>
  <c r="L38"/>
  <c r="I43"/>
  <c r="K45"/>
  <c r="L46"/>
  <c r="L52"/>
  <c r="L63"/>
  <c r="L82" s="1"/>
  <c r="K64"/>
  <c r="K82" s="1"/>
  <c r="J65"/>
  <c r="I66"/>
  <c r="I73"/>
  <c r="J74"/>
  <c r="K75"/>
  <c r="L76"/>
  <c r="J17"/>
  <c r="J21"/>
  <c r="K23"/>
  <c r="K16"/>
  <c r="K17"/>
  <c r="I19"/>
  <c r="J20"/>
  <c r="K21"/>
  <c r="K22"/>
  <c r="L23"/>
  <c r="L16"/>
  <c r="L17"/>
  <c r="K18"/>
  <c r="J19"/>
  <c r="K20"/>
  <c r="L21"/>
  <c r="L22"/>
  <c r="M23"/>
  <c r="I32"/>
  <c r="I34"/>
  <c r="J35"/>
  <c r="K36"/>
  <c r="L37"/>
  <c r="I42"/>
  <c r="J43"/>
  <c r="K44"/>
  <c r="L45"/>
  <c r="I50"/>
  <c r="K53"/>
  <c r="I54"/>
  <c r="L64"/>
  <c r="K65"/>
  <c r="J66"/>
  <c r="I67"/>
  <c r="I72"/>
  <c r="J73"/>
  <c r="K74"/>
  <c r="L75"/>
  <c r="I80"/>
  <c r="J22"/>
  <c r="L18"/>
  <c r="K19"/>
  <c r="L20"/>
  <c r="J32"/>
  <c r="J34"/>
  <c r="K35"/>
  <c r="L36"/>
  <c r="J42"/>
  <c r="K43"/>
  <c r="L44"/>
  <c r="J50"/>
  <c r="L53"/>
  <c r="J54"/>
  <c r="L65"/>
  <c r="K66"/>
  <c r="J67"/>
  <c r="I68"/>
  <c r="I71"/>
  <c r="J72"/>
  <c r="K73"/>
  <c r="L74"/>
  <c r="I79"/>
  <c r="J80"/>
  <c r="F25" i="51" l="1"/>
  <c r="F51" i="48"/>
  <c r="F17" i="51"/>
  <c r="F27" s="1"/>
  <c r="F19"/>
  <c r="F74" i="48"/>
  <c r="F18" i="51"/>
  <c r="F16"/>
  <c r="F63" i="48"/>
  <c r="F20" i="51"/>
  <c r="F21"/>
  <c r="F53" i="48"/>
  <c r="F69"/>
  <c r="F73"/>
  <c r="F48"/>
  <c r="F64"/>
  <c r="F66"/>
  <c r="F80"/>
  <c r="F40"/>
  <c r="F62"/>
  <c r="F38"/>
  <c r="F75"/>
  <c r="F33"/>
  <c r="F77"/>
  <c r="F17"/>
  <c r="F45"/>
  <c r="F43"/>
  <c r="F72"/>
  <c r="F34"/>
  <c r="F47"/>
  <c r="F49"/>
  <c r="F46"/>
  <c r="F52"/>
  <c r="F41"/>
  <c r="F16"/>
  <c r="F37"/>
  <c r="F35"/>
  <c r="F67"/>
  <c r="F79"/>
  <c r="F39"/>
  <c r="F65"/>
  <c r="F42"/>
  <c r="F70"/>
  <c r="F32"/>
  <c r="F55"/>
  <c r="F20"/>
  <c r="F18"/>
  <c r="F44"/>
  <c r="F54"/>
  <c r="F71"/>
  <c r="F36"/>
  <c r="M27" i="52"/>
  <c r="J27"/>
  <c r="F27"/>
  <c r="L27"/>
  <c r="M27" i="51"/>
  <c r="M27" i="48"/>
  <c r="K57" i="52"/>
  <c r="K57" i="51"/>
  <c r="K57" i="48"/>
  <c r="L57"/>
  <c r="F62" i="52"/>
  <c r="F71"/>
  <c r="F42"/>
  <c r="F53"/>
  <c r="F33"/>
  <c r="F32"/>
  <c r="F69"/>
  <c r="F66"/>
  <c r="F47"/>
  <c r="F68"/>
  <c r="F34"/>
  <c r="F44"/>
  <c r="F54"/>
  <c r="F49"/>
  <c r="F35"/>
  <c r="F52"/>
  <c r="F80"/>
  <c r="F50"/>
  <c r="F65"/>
  <c r="F78"/>
  <c r="F36"/>
  <c r="F51"/>
  <c r="F76"/>
  <c r="F70"/>
  <c r="F41"/>
  <c r="F73"/>
  <c r="F75"/>
  <c r="F55"/>
  <c r="F63"/>
  <c r="F64"/>
  <c r="F77"/>
  <c r="F39"/>
  <c r="F46"/>
  <c r="F48"/>
  <c r="F72"/>
  <c r="F43"/>
  <c r="F45"/>
  <c r="F38"/>
  <c r="F40"/>
  <c r="F67"/>
  <c r="F74"/>
  <c r="F37"/>
  <c r="F79"/>
  <c r="J57"/>
  <c r="N57" s="1"/>
  <c r="I92" s="1"/>
  <c r="M57"/>
  <c r="L57"/>
  <c r="F76" i="51"/>
  <c r="F63"/>
  <c r="F46"/>
  <c r="F38"/>
  <c r="F41"/>
  <c r="F77"/>
  <c r="F62"/>
  <c r="F39"/>
  <c r="F78"/>
  <c r="F70"/>
  <c r="F69"/>
  <c r="F48"/>
  <c r="F40"/>
  <c r="F79"/>
  <c r="F71"/>
  <c r="F68"/>
  <c r="F49"/>
  <c r="F80"/>
  <c r="F72"/>
  <c r="F67"/>
  <c r="F50"/>
  <c r="F42"/>
  <c r="F34"/>
  <c r="F43"/>
  <c r="F35"/>
  <c r="F65"/>
  <c r="F36"/>
  <c r="F73"/>
  <c r="F66"/>
  <c r="F33"/>
  <c r="F74"/>
  <c r="F53"/>
  <c r="F44"/>
  <c r="F75"/>
  <c r="F64"/>
  <c r="F45"/>
  <c r="F37"/>
  <c r="F47"/>
  <c r="F52"/>
  <c r="F51"/>
  <c r="F55"/>
  <c r="F54"/>
  <c r="F32"/>
  <c r="J27"/>
  <c r="M57"/>
  <c r="L57"/>
  <c r="L27"/>
  <c r="J57"/>
  <c r="K27" i="48"/>
  <c r="J57"/>
  <c r="N57" s="1"/>
  <c r="I92" s="1"/>
  <c r="L27"/>
  <c r="J27"/>
  <c r="C40" i="54"/>
  <c r="J39"/>
  <c r="I39"/>
  <c r="H39"/>
  <c r="G39"/>
  <c r="F39"/>
  <c r="D39"/>
  <c r="J38"/>
  <c r="I38"/>
  <c r="H38"/>
  <c r="G38"/>
  <c r="F38"/>
  <c r="D38"/>
  <c r="J37"/>
  <c r="I37"/>
  <c r="H37"/>
  <c r="G37"/>
  <c r="F37"/>
  <c r="D37"/>
  <c r="J36"/>
  <c r="I36"/>
  <c r="H36"/>
  <c r="G36"/>
  <c r="F36"/>
  <c r="D36"/>
  <c r="J35"/>
  <c r="I35"/>
  <c r="H35"/>
  <c r="G35"/>
  <c r="F35"/>
  <c r="D35"/>
  <c r="J34"/>
  <c r="I34"/>
  <c r="H34"/>
  <c r="G34"/>
  <c r="F34"/>
  <c r="D34"/>
  <c r="J33"/>
  <c r="I33"/>
  <c r="H33"/>
  <c r="G33"/>
  <c r="F33"/>
  <c r="D33"/>
  <c r="J31"/>
  <c r="I31"/>
  <c r="H31"/>
  <c r="G31"/>
  <c r="F31"/>
  <c r="D31"/>
  <c r="J30"/>
  <c r="I30"/>
  <c r="H30"/>
  <c r="G30"/>
  <c r="F30"/>
  <c r="D30"/>
  <c r="J29"/>
  <c r="I29"/>
  <c r="H29"/>
  <c r="G29"/>
  <c r="F29"/>
  <c r="D29"/>
  <c r="J28"/>
  <c r="I28"/>
  <c r="H28"/>
  <c r="G28"/>
  <c r="F28"/>
  <c r="D28"/>
  <c r="J27"/>
  <c r="I27"/>
  <c r="H27"/>
  <c r="G27"/>
  <c r="F27"/>
  <c r="D27"/>
  <c r="J26"/>
  <c r="I26"/>
  <c r="H26"/>
  <c r="G26"/>
  <c r="F26"/>
  <c r="D26"/>
  <c r="J25"/>
  <c r="J40" s="1"/>
  <c r="I25"/>
  <c r="I40" s="1"/>
  <c r="H25"/>
  <c r="G25"/>
  <c r="F25"/>
  <c r="D25"/>
  <c r="J24"/>
  <c r="I24"/>
  <c r="H24"/>
  <c r="H40" s="1"/>
  <c r="G24"/>
  <c r="G40" s="1"/>
  <c r="C44" s="1"/>
  <c r="F24"/>
  <c r="D24"/>
  <c r="C21"/>
  <c r="B21" s="1"/>
  <c r="J20"/>
  <c r="I20"/>
  <c r="H20"/>
  <c r="G20"/>
  <c r="F20"/>
  <c r="D20"/>
  <c r="A20"/>
  <c r="J19"/>
  <c r="I19"/>
  <c r="H19"/>
  <c r="G19"/>
  <c r="F19"/>
  <c r="D19"/>
  <c r="A19"/>
  <c r="J18"/>
  <c r="I18"/>
  <c r="H18"/>
  <c r="G18"/>
  <c r="F18"/>
  <c r="D18"/>
  <c r="A18"/>
  <c r="J17"/>
  <c r="I17"/>
  <c r="H17"/>
  <c r="G17"/>
  <c r="F17"/>
  <c r="D17"/>
  <c r="A17"/>
  <c r="J16"/>
  <c r="I16"/>
  <c r="H16"/>
  <c r="G16"/>
  <c r="F16"/>
  <c r="D16"/>
  <c r="A16"/>
  <c r="J15"/>
  <c r="I15"/>
  <c r="H15"/>
  <c r="G15"/>
  <c r="F15"/>
  <c r="D15"/>
  <c r="A15"/>
  <c r="J14"/>
  <c r="I14"/>
  <c r="H14"/>
  <c r="G14"/>
  <c r="F14"/>
  <c r="D14"/>
  <c r="J13"/>
  <c r="I13"/>
  <c r="H13"/>
  <c r="G13"/>
  <c r="F13"/>
  <c r="D13"/>
  <c r="A13"/>
  <c r="J12"/>
  <c r="J21" s="1"/>
  <c r="I12"/>
  <c r="H12"/>
  <c r="G12"/>
  <c r="F12"/>
  <c r="D12"/>
  <c r="A12"/>
  <c r="J11"/>
  <c r="I11"/>
  <c r="H11"/>
  <c r="H21" s="1"/>
  <c r="G11"/>
  <c r="F11"/>
  <c r="D11"/>
  <c r="A1"/>
  <c r="C40" i="38"/>
  <c r="J39"/>
  <c r="I39"/>
  <c r="H39"/>
  <c r="G39"/>
  <c r="F39"/>
  <c r="D39"/>
  <c r="J38"/>
  <c r="I38"/>
  <c r="H38"/>
  <c r="G38"/>
  <c r="F38"/>
  <c r="D38"/>
  <c r="J37"/>
  <c r="I37"/>
  <c r="H37"/>
  <c r="G37"/>
  <c r="F37"/>
  <c r="D37"/>
  <c r="J36"/>
  <c r="I36"/>
  <c r="H36"/>
  <c r="G36"/>
  <c r="F36"/>
  <c r="D36"/>
  <c r="J35"/>
  <c r="I35"/>
  <c r="H35"/>
  <c r="G35"/>
  <c r="F35"/>
  <c r="D35"/>
  <c r="J34"/>
  <c r="I34"/>
  <c r="H34"/>
  <c r="G34"/>
  <c r="F34"/>
  <c r="D34"/>
  <c r="J33"/>
  <c r="I33"/>
  <c r="H33"/>
  <c r="G33"/>
  <c r="F33"/>
  <c r="D33"/>
  <c r="J31"/>
  <c r="I31"/>
  <c r="H31"/>
  <c r="G31"/>
  <c r="F31"/>
  <c r="D31"/>
  <c r="J30"/>
  <c r="I30"/>
  <c r="H30"/>
  <c r="G30"/>
  <c r="F30"/>
  <c r="D30"/>
  <c r="J29"/>
  <c r="I29"/>
  <c r="H29"/>
  <c r="G29"/>
  <c r="F29"/>
  <c r="D29"/>
  <c r="J28"/>
  <c r="I28"/>
  <c r="H28"/>
  <c r="G28"/>
  <c r="F28"/>
  <c r="D28"/>
  <c r="J27"/>
  <c r="I27"/>
  <c r="H27"/>
  <c r="G27"/>
  <c r="F27"/>
  <c r="D27"/>
  <c r="J26"/>
  <c r="I26"/>
  <c r="H26"/>
  <c r="G26"/>
  <c r="F26"/>
  <c r="D26"/>
  <c r="J25"/>
  <c r="I25"/>
  <c r="H25"/>
  <c r="G25"/>
  <c r="F25"/>
  <c r="D25"/>
  <c r="J24"/>
  <c r="J40" s="1"/>
  <c r="I24"/>
  <c r="I40" s="1"/>
  <c r="H24"/>
  <c r="H40" s="1"/>
  <c r="G24"/>
  <c r="G40" s="1"/>
  <c r="F24"/>
  <c r="D24"/>
  <c r="C21"/>
  <c r="J20"/>
  <c r="I20"/>
  <c r="H20"/>
  <c r="G20"/>
  <c r="F20"/>
  <c r="D20"/>
  <c r="A20"/>
  <c r="J19"/>
  <c r="I19"/>
  <c r="H19"/>
  <c r="G19"/>
  <c r="F19"/>
  <c r="D19"/>
  <c r="A19"/>
  <c r="J18"/>
  <c r="I18"/>
  <c r="H18"/>
  <c r="G18"/>
  <c r="F18"/>
  <c r="D18"/>
  <c r="A18"/>
  <c r="J17"/>
  <c r="I17"/>
  <c r="H17"/>
  <c r="G17"/>
  <c r="F17"/>
  <c r="D17"/>
  <c r="A17"/>
  <c r="J16"/>
  <c r="I16"/>
  <c r="H16"/>
  <c r="G16"/>
  <c r="F16"/>
  <c r="D16"/>
  <c r="A16"/>
  <c r="J15"/>
  <c r="I15"/>
  <c r="H15"/>
  <c r="G15"/>
  <c r="F15"/>
  <c r="D15"/>
  <c r="A15"/>
  <c r="J14"/>
  <c r="I14"/>
  <c r="H14"/>
  <c r="G14"/>
  <c r="F14"/>
  <c r="D14"/>
  <c r="J13"/>
  <c r="I13"/>
  <c r="H13"/>
  <c r="G13"/>
  <c r="F13"/>
  <c r="D13"/>
  <c r="A13"/>
  <c r="J12"/>
  <c r="I12"/>
  <c r="H12"/>
  <c r="G12"/>
  <c r="F12"/>
  <c r="D12"/>
  <c r="A12"/>
  <c r="J11"/>
  <c r="I11"/>
  <c r="H11"/>
  <c r="G11"/>
  <c r="F11"/>
  <c r="D11"/>
  <c r="A1"/>
  <c r="H40" i="53"/>
  <c r="C40"/>
  <c r="B40"/>
  <c r="J39"/>
  <c r="I39"/>
  <c r="H39"/>
  <c r="G39"/>
  <c r="F39"/>
  <c r="D39"/>
  <c r="J38"/>
  <c r="I38"/>
  <c r="H38"/>
  <c r="G38"/>
  <c r="F38"/>
  <c r="D38"/>
  <c r="J37"/>
  <c r="I37"/>
  <c r="H37"/>
  <c r="G37"/>
  <c r="F37"/>
  <c r="D37"/>
  <c r="J36"/>
  <c r="I36"/>
  <c r="H36"/>
  <c r="G36"/>
  <c r="F36"/>
  <c r="D36"/>
  <c r="J35"/>
  <c r="I35"/>
  <c r="H35"/>
  <c r="G35"/>
  <c r="F35"/>
  <c r="D35"/>
  <c r="J34"/>
  <c r="I34"/>
  <c r="H34"/>
  <c r="G34"/>
  <c r="F34"/>
  <c r="D34"/>
  <c r="J33"/>
  <c r="I33"/>
  <c r="H33"/>
  <c r="G33"/>
  <c r="F33"/>
  <c r="D33"/>
  <c r="J31"/>
  <c r="I31"/>
  <c r="H31"/>
  <c r="G31"/>
  <c r="F31"/>
  <c r="D31"/>
  <c r="J30"/>
  <c r="I30"/>
  <c r="H30"/>
  <c r="G30"/>
  <c r="F30"/>
  <c r="D30"/>
  <c r="J29"/>
  <c r="I29"/>
  <c r="H29"/>
  <c r="G29"/>
  <c r="F29"/>
  <c r="D29"/>
  <c r="J28"/>
  <c r="I28"/>
  <c r="H28"/>
  <c r="G28"/>
  <c r="F28"/>
  <c r="D28"/>
  <c r="J27"/>
  <c r="I27"/>
  <c r="H27"/>
  <c r="G27"/>
  <c r="F27"/>
  <c r="D27"/>
  <c r="J26"/>
  <c r="I26"/>
  <c r="H26"/>
  <c r="G26"/>
  <c r="F26"/>
  <c r="D26"/>
  <c r="J25"/>
  <c r="J40" s="1"/>
  <c r="I25"/>
  <c r="I40" s="1"/>
  <c r="H25"/>
  <c r="G25"/>
  <c r="F25"/>
  <c r="D25"/>
  <c r="J24"/>
  <c r="I24"/>
  <c r="H24"/>
  <c r="G24"/>
  <c r="G40" s="1"/>
  <c r="F24"/>
  <c r="D24"/>
  <c r="C21"/>
  <c r="B21" s="1"/>
  <c r="J20"/>
  <c r="I20"/>
  <c r="H20"/>
  <c r="G20"/>
  <c r="F20"/>
  <c r="D20"/>
  <c r="A20"/>
  <c r="J19"/>
  <c r="I19"/>
  <c r="H19"/>
  <c r="G19"/>
  <c r="F19"/>
  <c r="D19"/>
  <c r="A19"/>
  <c r="J18"/>
  <c r="I18"/>
  <c r="H18"/>
  <c r="G18"/>
  <c r="F18"/>
  <c r="D18"/>
  <c r="A18"/>
  <c r="J17"/>
  <c r="I17"/>
  <c r="H17"/>
  <c r="G17"/>
  <c r="F17"/>
  <c r="D17"/>
  <c r="A17"/>
  <c r="J16"/>
  <c r="I16"/>
  <c r="H16"/>
  <c r="G16"/>
  <c r="F16"/>
  <c r="D16"/>
  <c r="A16"/>
  <c r="J15"/>
  <c r="I15"/>
  <c r="H15"/>
  <c r="G15"/>
  <c r="F15"/>
  <c r="D15"/>
  <c r="A15"/>
  <c r="J14"/>
  <c r="I14"/>
  <c r="H14"/>
  <c r="G14"/>
  <c r="F14"/>
  <c r="D14"/>
  <c r="J13"/>
  <c r="I13"/>
  <c r="H13"/>
  <c r="G13"/>
  <c r="F13"/>
  <c r="D13"/>
  <c r="A13"/>
  <c r="J12"/>
  <c r="I12"/>
  <c r="H12"/>
  <c r="G12"/>
  <c r="F12"/>
  <c r="D12"/>
  <c r="A12"/>
  <c r="J11"/>
  <c r="I11"/>
  <c r="H11"/>
  <c r="G11"/>
  <c r="F11"/>
  <c r="D11"/>
  <c r="A1"/>
  <c r="C40" i="37"/>
  <c r="B40"/>
  <c r="J39"/>
  <c r="I39"/>
  <c r="H39"/>
  <c r="G39"/>
  <c r="F39"/>
  <c r="D39"/>
  <c r="J38"/>
  <c r="I38"/>
  <c r="H38"/>
  <c r="G38"/>
  <c r="F38"/>
  <c r="D38"/>
  <c r="J37"/>
  <c r="I37"/>
  <c r="H37"/>
  <c r="G37"/>
  <c r="F37"/>
  <c r="D37"/>
  <c r="J36"/>
  <c r="I36"/>
  <c r="H36"/>
  <c r="G36"/>
  <c r="F36"/>
  <c r="D36"/>
  <c r="J35"/>
  <c r="I35"/>
  <c r="H35"/>
  <c r="G35"/>
  <c r="F35"/>
  <c r="D35"/>
  <c r="J34"/>
  <c r="I34"/>
  <c r="H34"/>
  <c r="G34"/>
  <c r="F34"/>
  <c r="D34"/>
  <c r="J33"/>
  <c r="I33"/>
  <c r="H33"/>
  <c r="G33"/>
  <c r="F33"/>
  <c r="D33"/>
  <c r="J31"/>
  <c r="I31"/>
  <c r="H31"/>
  <c r="G31"/>
  <c r="F31"/>
  <c r="D31"/>
  <c r="J30"/>
  <c r="I30"/>
  <c r="H30"/>
  <c r="G30"/>
  <c r="F30"/>
  <c r="D30"/>
  <c r="J29"/>
  <c r="I29"/>
  <c r="H29"/>
  <c r="G29"/>
  <c r="F29"/>
  <c r="D29"/>
  <c r="J28"/>
  <c r="I28"/>
  <c r="H28"/>
  <c r="G28"/>
  <c r="F28"/>
  <c r="D28"/>
  <c r="J27"/>
  <c r="I27"/>
  <c r="H27"/>
  <c r="G27"/>
  <c r="F27"/>
  <c r="D27"/>
  <c r="J26"/>
  <c r="I26"/>
  <c r="H26"/>
  <c r="G26"/>
  <c r="F26"/>
  <c r="D26"/>
  <c r="J25"/>
  <c r="I25"/>
  <c r="H25"/>
  <c r="G25"/>
  <c r="F25"/>
  <c r="D25"/>
  <c r="J24"/>
  <c r="J40" s="1"/>
  <c r="I24"/>
  <c r="I40" s="1"/>
  <c r="H24"/>
  <c r="H40" s="1"/>
  <c r="G24"/>
  <c r="G40" s="1"/>
  <c r="F24"/>
  <c r="D24"/>
  <c r="C21"/>
  <c r="B21" s="1"/>
  <c r="J20"/>
  <c r="I20"/>
  <c r="H20"/>
  <c r="G20"/>
  <c r="F20"/>
  <c r="D20"/>
  <c r="A20"/>
  <c r="J19"/>
  <c r="I19"/>
  <c r="H19"/>
  <c r="G19"/>
  <c r="F19"/>
  <c r="D19"/>
  <c r="A19"/>
  <c r="J18"/>
  <c r="I18"/>
  <c r="H18"/>
  <c r="G18"/>
  <c r="F18"/>
  <c r="D18"/>
  <c r="A18"/>
  <c r="J17"/>
  <c r="I17"/>
  <c r="H17"/>
  <c r="G17"/>
  <c r="F17"/>
  <c r="D17"/>
  <c r="A17"/>
  <c r="J16"/>
  <c r="I16"/>
  <c r="H16"/>
  <c r="G16"/>
  <c r="F16"/>
  <c r="D16"/>
  <c r="A16"/>
  <c r="J15"/>
  <c r="I15"/>
  <c r="H15"/>
  <c r="G15"/>
  <c r="F15"/>
  <c r="D15"/>
  <c r="A15"/>
  <c r="J14"/>
  <c r="I14"/>
  <c r="H14"/>
  <c r="G14"/>
  <c r="F14"/>
  <c r="D14"/>
  <c r="J13"/>
  <c r="I13"/>
  <c r="H13"/>
  <c r="G13"/>
  <c r="F13"/>
  <c r="D13"/>
  <c r="A13"/>
  <c r="J12"/>
  <c r="I12"/>
  <c r="H12"/>
  <c r="G12"/>
  <c r="F12"/>
  <c r="D12"/>
  <c r="A12"/>
  <c r="J11"/>
  <c r="I11"/>
  <c r="H11"/>
  <c r="G11"/>
  <c r="F11"/>
  <c r="D11"/>
  <c r="A1"/>
  <c r="G40" i="36"/>
  <c r="C40"/>
  <c r="B40" s="1"/>
  <c r="J39"/>
  <c r="I39"/>
  <c r="H39"/>
  <c r="G39"/>
  <c r="F39"/>
  <c r="D39"/>
  <c r="J38"/>
  <c r="I38"/>
  <c r="H38"/>
  <c r="G38"/>
  <c r="F38"/>
  <c r="D38"/>
  <c r="J37"/>
  <c r="I37"/>
  <c r="H37"/>
  <c r="G37"/>
  <c r="F37"/>
  <c r="D37"/>
  <c r="J36"/>
  <c r="I36"/>
  <c r="H36"/>
  <c r="G36"/>
  <c r="F36"/>
  <c r="D36"/>
  <c r="J35"/>
  <c r="I35"/>
  <c r="H35"/>
  <c r="G35"/>
  <c r="F35"/>
  <c r="D35"/>
  <c r="J34"/>
  <c r="I34"/>
  <c r="H34"/>
  <c r="G34"/>
  <c r="F34"/>
  <c r="D34"/>
  <c r="J33"/>
  <c r="I33"/>
  <c r="H33"/>
  <c r="G33"/>
  <c r="F33"/>
  <c r="D33"/>
  <c r="J31"/>
  <c r="I31"/>
  <c r="H31"/>
  <c r="G31"/>
  <c r="F31"/>
  <c r="D31"/>
  <c r="J30"/>
  <c r="I30"/>
  <c r="H30"/>
  <c r="G30"/>
  <c r="F30"/>
  <c r="D30"/>
  <c r="J29"/>
  <c r="I29"/>
  <c r="H29"/>
  <c r="G29"/>
  <c r="F29"/>
  <c r="D29"/>
  <c r="J28"/>
  <c r="I28"/>
  <c r="H28"/>
  <c r="G28"/>
  <c r="F28"/>
  <c r="D28"/>
  <c r="J27"/>
  <c r="I27"/>
  <c r="H27"/>
  <c r="G27"/>
  <c r="F27"/>
  <c r="D27"/>
  <c r="J26"/>
  <c r="I26"/>
  <c r="H26"/>
  <c r="G26"/>
  <c r="F26"/>
  <c r="D26"/>
  <c r="J25"/>
  <c r="I25"/>
  <c r="H25"/>
  <c r="G25"/>
  <c r="F25"/>
  <c r="D25"/>
  <c r="J24"/>
  <c r="J40" s="1"/>
  <c r="I24"/>
  <c r="I40" s="1"/>
  <c r="H24"/>
  <c r="H40" s="1"/>
  <c r="G24"/>
  <c r="F24"/>
  <c r="D24"/>
  <c r="C21"/>
  <c r="J20"/>
  <c r="I20"/>
  <c r="H20"/>
  <c r="G20"/>
  <c r="F20"/>
  <c r="D20"/>
  <c r="A20"/>
  <c r="J19"/>
  <c r="I19"/>
  <c r="H19"/>
  <c r="G19"/>
  <c r="F19"/>
  <c r="D19"/>
  <c r="A19"/>
  <c r="J18"/>
  <c r="I18"/>
  <c r="H18"/>
  <c r="G18"/>
  <c r="F18"/>
  <c r="D18"/>
  <c r="A18"/>
  <c r="J17"/>
  <c r="I17"/>
  <c r="H17"/>
  <c r="G17"/>
  <c r="F17"/>
  <c r="D17"/>
  <c r="A17"/>
  <c r="J16"/>
  <c r="I16"/>
  <c r="H16"/>
  <c r="G16"/>
  <c r="F16"/>
  <c r="D16"/>
  <c r="A16"/>
  <c r="J15"/>
  <c r="I15"/>
  <c r="H15"/>
  <c r="G15"/>
  <c r="F15"/>
  <c r="D15"/>
  <c r="A15"/>
  <c r="J14"/>
  <c r="I14"/>
  <c r="H14"/>
  <c r="G14"/>
  <c r="F14"/>
  <c r="D14"/>
  <c r="J13"/>
  <c r="I13"/>
  <c r="H13"/>
  <c r="G13"/>
  <c r="F13"/>
  <c r="D13"/>
  <c r="A13"/>
  <c r="J12"/>
  <c r="I12"/>
  <c r="H12"/>
  <c r="G12"/>
  <c r="F12"/>
  <c r="D12"/>
  <c r="A12"/>
  <c r="J11"/>
  <c r="I11"/>
  <c r="H11"/>
  <c r="G11"/>
  <c r="G21" s="1"/>
  <c r="F11"/>
  <c r="D11"/>
  <c r="A1"/>
  <c r="C40" i="35"/>
  <c r="B40"/>
  <c r="J39"/>
  <c r="I39"/>
  <c r="H39"/>
  <c r="G39"/>
  <c r="F39"/>
  <c r="D39"/>
  <c r="J38"/>
  <c r="I38"/>
  <c r="H38"/>
  <c r="G38"/>
  <c r="F38"/>
  <c r="D38"/>
  <c r="J37"/>
  <c r="I37"/>
  <c r="H37"/>
  <c r="G37"/>
  <c r="F37"/>
  <c r="D37"/>
  <c r="J36"/>
  <c r="I36"/>
  <c r="H36"/>
  <c r="G36"/>
  <c r="F36"/>
  <c r="D36"/>
  <c r="J35"/>
  <c r="I35"/>
  <c r="H35"/>
  <c r="G35"/>
  <c r="F35"/>
  <c r="D35"/>
  <c r="J34"/>
  <c r="I34"/>
  <c r="H34"/>
  <c r="G34"/>
  <c r="F34"/>
  <c r="D34"/>
  <c r="J33"/>
  <c r="I33"/>
  <c r="H33"/>
  <c r="G33"/>
  <c r="F33"/>
  <c r="D33"/>
  <c r="J31"/>
  <c r="I31"/>
  <c r="H31"/>
  <c r="G31"/>
  <c r="F31"/>
  <c r="D31"/>
  <c r="J30"/>
  <c r="I30"/>
  <c r="H30"/>
  <c r="G30"/>
  <c r="F30"/>
  <c r="D30"/>
  <c r="J29"/>
  <c r="I29"/>
  <c r="H29"/>
  <c r="G29"/>
  <c r="F29"/>
  <c r="D29"/>
  <c r="J28"/>
  <c r="I28"/>
  <c r="H28"/>
  <c r="G28"/>
  <c r="F28"/>
  <c r="D28"/>
  <c r="J27"/>
  <c r="I27"/>
  <c r="H27"/>
  <c r="G27"/>
  <c r="F27"/>
  <c r="D27"/>
  <c r="J26"/>
  <c r="I26"/>
  <c r="H26"/>
  <c r="G26"/>
  <c r="F26"/>
  <c r="D26"/>
  <c r="J25"/>
  <c r="I25"/>
  <c r="H25"/>
  <c r="G25"/>
  <c r="F25"/>
  <c r="D25"/>
  <c r="J24"/>
  <c r="J40" s="1"/>
  <c r="I24"/>
  <c r="I40" s="1"/>
  <c r="H24"/>
  <c r="H40" s="1"/>
  <c r="G24"/>
  <c r="G40" s="1"/>
  <c r="C44" s="1"/>
  <c r="F24"/>
  <c r="D24"/>
  <c r="C21"/>
  <c r="B21" s="1"/>
  <c r="J20"/>
  <c r="I20"/>
  <c r="H20"/>
  <c r="G20"/>
  <c r="F20"/>
  <c r="D20"/>
  <c r="A20"/>
  <c r="J19"/>
  <c r="I19"/>
  <c r="H19"/>
  <c r="G19"/>
  <c r="F19"/>
  <c r="D19"/>
  <c r="A19"/>
  <c r="J18"/>
  <c r="I18"/>
  <c r="H18"/>
  <c r="G18"/>
  <c r="F18"/>
  <c r="D18"/>
  <c r="A18"/>
  <c r="J17"/>
  <c r="I17"/>
  <c r="H17"/>
  <c r="G17"/>
  <c r="F17"/>
  <c r="D17"/>
  <c r="A17"/>
  <c r="J16"/>
  <c r="I16"/>
  <c r="H16"/>
  <c r="G16"/>
  <c r="F16"/>
  <c r="D16"/>
  <c r="A16"/>
  <c r="J15"/>
  <c r="I15"/>
  <c r="H15"/>
  <c r="G15"/>
  <c r="F15"/>
  <c r="D15"/>
  <c r="A15"/>
  <c r="J14"/>
  <c r="I14"/>
  <c r="H14"/>
  <c r="G14"/>
  <c r="F14"/>
  <c r="D14"/>
  <c r="J13"/>
  <c r="I13"/>
  <c r="H13"/>
  <c r="G13"/>
  <c r="F13"/>
  <c r="D13"/>
  <c r="A13"/>
  <c r="J12"/>
  <c r="I12"/>
  <c r="H12"/>
  <c r="G12"/>
  <c r="F12"/>
  <c r="D12"/>
  <c r="A12"/>
  <c r="J11"/>
  <c r="I11"/>
  <c r="H11"/>
  <c r="G11"/>
  <c r="F11"/>
  <c r="D11"/>
  <c r="A1"/>
  <c r="H40" i="34"/>
  <c r="C40"/>
  <c r="B40"/>
  <c r="J39"/>
  <c r="I39"/>
  <c r="H39"/>
  <c r="G39"/>
  <c r="F39"/>
  <c r="D39"/>
  <c r="J38"/>
  <c r="I38"/>
  <c r="H38"/>
  <c r="G38"/>
  <c r="F38"/>
  <c r="D38"/>
  <c r="J37"/>
  <c r="I37"/>
  <c r="H37"/>
  <c r="G37"/>
  <c r="F37"/>
  <c r="D37"/>
  <c r="J36"/>
  <c r="I36"/>
  <c r="H36"/>
  <c r="G36"/>
  <c r="F36"/>
  <c r="D36"/>
  <c r="J35"/>
  <c r="I35"/>
  <c r="H35"/>
  <c r="G35"/>
  <c r="F35"/>
  <c r="D35"/>
  <c r="J34"/>
  <c r="I34"/>
  <c r="H34"/>
  <c r="G34"/>
  <c r="F34"/>
  <c r="D34"/>
  <c r="J33"/>
  <c r="I33"/>
  <c r="H33"/>
  <c r="G33"/>
  <c r="F33"/>
  <c r="D33"/>
  <c r="J31"/>
  <c r="I31"/>
  <c r="H31"/>
  <c r="G31"/>
  <c r="F31"/>
  <c r="D31"/>
  <c r="J30"/>
  <c r="I30"/>
  <c r="H30"/>
  <c r="G30"/>
  <c r="F30"/>
  <c r="D30"/>
  <c r="J29"/>
  <c r="I29"/>
  <c r="H29"/>
  <c r="G29"/>
  <c r="F29"/>
  <c r="D29"/>
  <c r="J28"/>
  <c r="I28"/>
  <c r="H28"/>
  <c r="G28"/>
  <c r="F28"/>
  <c r="D28"/>
  <c r="J27"/>
  <c r="I27"/>
  <c r="H27"/>
  <c r="G27"/>
  <c r="F27"/>
  <c r="D27"/>
  <c r="J26"/>
  <c r="I26"/>
  <c r="H26"/>
  <c r="G26"/>
  <c r="F26"/>
  <c r="D26"/>
  <c r="J25"/>
  <c r="J40" s="1"/>
  <c r="I25"/>
  <c r="I40" s="1"/>
  <c r="H25"/>
  <c r="G25"/>
  <c r="F25"/>
  <c r="D25"/>
  <c r="J24"/>
  <c r="I24"/>
  <c r="H24"/>
  <c r="G24"/>
  <c r="G40" s="1"/>
  <c r="C44" s="1"/>
  <c r="F24"/>
  <c r="D24"/>
  <c r="C21"/>
  <c r="B21" s="1"/>
  <c r="J20"/>
  <c r="I20"/>
  <c r="H20"/>
  <c r="G20"/>
  <c r="F20"/>
  <c r="D20"/>
  <c r="A20"/>
  <c r="J19"/>
  <c r="I19"/>
  <c r="H19"/>
  <c r="G19"/>
  <c r="F19"/>
  <c r="D19"/>
  <c r="A19"/>
  <c r="J18"/>
  <c r="I18"/>
  <c r="H18"/>
  <c r="G18"/>
  <c r="F18"/>
  <c r="D18"/>
  <c r="A18"/>
  <c r="J17"/>
  <c r="I17"/>
  <c r="H17"/>
  <c r="G17"/>
  <c r="F17"/>
  <c r="D17"/>
  <c r="A17"/>
  <c r="J16"/>
  <c r="I16"/>
  <c r="H16"/>
  <c r="G16"/>
  <c r="F16"/>
  <c r="D16"/>
  <c r="A16"/>
  <c r="J15"/>
  <c r="I15"/>
  <c r="H15"/>
  <c r="G15"/>
  <c r="F15"/>
  <c r="D15"/>
  <c r="A15"/>
  <c r="J14"/>
  <c r="I14"/>
  <c r="H14"/>
  <c r="G14"/>
  <c r="F14"/>
  <c r="D14"/>
  <c r="J13"/>
  <c r="I13"/>
  <c r="H13"/>
  <c r="G13"/>
  <c r="F13"/>
  <c r="D13"/>
  <c r="A13"/>
  <c r="J12"/>
  <c r="I12"/>
  <c r="H12"/>
  <c r="G12"/>
  <c r="F12"/>
  <c r="D12"/>
  <c r="A12"/>
  <c r="J11"/>
  <c r="I11"/>
  <c r="H11"/>
  <c r="G11"/>
  <c r="F11"/>
  <c r="D11"/>
  <c r="A1"/>
  <c r="C40" i="26"/>
  <c r="J39"/>
  <c r="I39"/>
  <c r="H39"/>
  <c r="G39"/>
  <c r="F39"/>
  <c r="D39"/>
  <c r="J38"/>
  <c r="I38"/>
  <c r="H38"/>
  <c r="G38"/>
  <c r="F38"/>
  <c r="D38"/>
  <c r="J37"/>
  <c r="I37"/>
  <c r="H37"/>
  <c r="G37"/>
  <c r="F37"/>
  <c r="D37"/>
  <c r="J36"/>
  <c r="I36"/>
  <c r="H36"/>
  <c r="G36"/>
  <c r="F36"/>
  <c r="D36"/>
  <c r="J35"/>
  <c r="I35"/>
  <c r="H35"/>
  <c r="G35"/>
  <c r="F35"/>
  <c r="D35"/>
  <c r="J34"/>
  <c r="I34"/>
  <c r="H34"/>
  <c r="G34"/>
  <c r="F34"/>
  <c r="D34"/>
  <c r="J33"/>
  <c r="I33"/>
  <c r="H33"/>
  <c r="G33"/>
  <c r="F33"/>
  <c r="D33"/>
  <c r="J31"/>
  <c r="I31"/>
  <c r="H31"/>
  <c r="G31"/>
  <c r="F31"/>
  <c r="D31"/>
  <c r="J30"/>
  <c r="I30"/>
  <c r="H30"/>
  <c r="G30"/>
  <c r="F30"/>
  <c r="D30"/>
  <c r="J29"/>
  <c r="I29"/>
  <c r="H29"/>
  <c r="G29"/>
  <c r="F29"/>
  <c r="D29"/>
  <c r="J28"/>
  <c r="I28"/>
  <c r="H28"/>
  <c r="G28"/>
  <c r="F28"/>
  <c r="D28"/>
  <c r="J27"/>
  <c r="I27"/>
  <c r="H27"/>
  <c r="G27"/>
  <c r="F27"/>
  <c r="D27"/>
  <c r="J26"/>
  <c r="I26"/>
  <c r="H26"/>
  <c r="G26"/>
  <c r="F26"/>
  <c r="D26"/>
  <c r="J25"/>
  <c r="I25"/>
  <c r="H25"/>
  <c r="G25"/>
  <c r="F25"/>
  <c r="D25"/>
  <c r="J24"/>
  <c r="J40" s="1"/>
  <c r="I24"/>
  <c r="I40" s="1"/>
  <c r="H24"/>
  <c r="H40" s="1"/>
  <c r="G24"/>
  <c r="G40" s="1"/>
  <c r="F24"/>
  <c r="D24"/>
  <c r="C21"/>
  <c r="J20"/>
  <c r="I20"/>
  <c r="H20"/>
  <c r="G20"/>
  <c r="F20"/>
  <c r="D20"/>
  <c r="A20"/>
  <c r="J19"/>
  <c r="I19"/>
  <c r="H19"/>
  <c r="G19"/>
  <c r="F19"/>
  <c r="D19"/>
  <c r="A19"/>
  <c r="J18"/>
  <c r="I18"/>
  <c r="H18"/>
  <c r="G18"/>
  <c r="F18"/>
  <c r="D18"/>
  <c r="A18"/>
  <c r="J17"/>
  <c r="I17"/>
  <c r="H17"/>
  <c r="G17"/>
  <c r="F17"/>
  <c r="D17"/>
  <c r="A17"/>
  <c r="J16"/>
  <c r="I16"/>
  <c r="H16"/>
  <c r="G16"/>
  <c r="F16"/>
  <c r="D16"/>
  <c r="A16"/>
  <c r="J15"/>
  <c r="I15"/>
  <c r="H15"/>
  <c r="G15"/>
  <c r="F15"/>
  <c r="D15"/>
  <c r="A15"/>
  <c r="J14"/>
  <c r="I14"/>
  <c r="H14"/>
  <c r="G14"/>
  <c r="F14"/>
  <c r="D14"/>
  <c r="J13"/>
  <c r="I13"/>
  <c r="H13"/>
  <c r="G13"/>
  <c r="F13"/>
  <c r="D13"/>
  <c r="A13"/>
  <c r="J12"/>
  <c r="I12"/>
  <c r="H12"/>
  <c r="G12"/>
  <c r="F12"/>
  <c r="D12"/>
  <c r="A12"/>
  <c r="J11"/>
  <c r="I11"/>
  <c r="H11"/>
  <c r="G11"/>
  <c r="F11"/>
  <c r="D11"/>
  <c r="A1"/>
  <c r="C40" i="25"/>
  <c r="J39"/>
  <c r="I39"/>
  <c r="H39"/>
  <c r="G39"/>
  <c r="F39"/>
  <c r="D39"/>
  <c r="J38"/>
  <c r="I38"/>
  <c r="H38"/>
  <c r="G38"/>
  <c r="F38"/>
  <c r="D38"/>
  <c r="J37"/>
  <c r="I37"/>
  <c r="H37"/>
  <c r="G37"/>
  <c r="F37"/>
  <c r="D37"/>
  <c r="J36"/>
  <c r="I36"/>
  <c r="H36"/>
  <c r="G36"/>
  <c r="F36"/>
  <c r="D36"/>
  <c r="J35"/>
  <c r="I35"/>
  <c r="H35"/>
  <c r="G35"/>
  <c r="F35"/>
  <c r="D35"/>
  <c r="J34"/>
  <c r="I34"/>
  <c r="H34"/>
  <c r="G34"/>
  <c r="F34"/>
  <c r="D34"/>
  <c r="J33"/>
  <c r="I33"/>
  <c r="H33"/>
  <c r="G33"/>
  <c r="F33"/>
  <c r="D33"/>
  <c r="J31"/>
  <c r="I31"/>
  <c r="H31"/>
  <c r="G31"/>
  <c r="F31"/>
  <c r="D31"/>
  <c r="J30"/>
  <c r="I30"/>
  <c r="H30"/>
  <c r="G30"/>
  <c r="F30"/>
  <c r="D30"/>
  <c r="J29"/>
  <c r="I29"/>
  <c r="H29"/>
  <c r="G29"/>
  <c r="F29"/>
  <c r="D29"/>
  <c r="J28"/>
  <c r="I28"/>
  <c r="H28"/>
  <c r="G28"/>
  <c r="F28"/>
  <c r="D28"/>
  <c r="J27"/>
  <c r="I27"/>
  <c r="H27"/>
  <c r="G27"/>
  <c r="F27"/>
  <c r="D27"/>
  <c r="J26"/>
  <c r="I26"/>
  <c r="H26"/>
  <c r="G26"/>
  <c r="F26"/>
  <c r="D26"/>
  <c r="J25"/>
  <c r="I25"/>
  <c r="H25"/>
  <c r="G25"/>
  <c r="F25"/>
  <c r="D25"/>
  <c r="J24"/>
  <c r="J40" s="1"/>
  <c r="I24"/>
  <c r="I40" s="1"/>
  <c r="H24"/>
  <c r="H40" s="1"/>
  <c r="G24"/>
  <c r="G40" s="1"/>
  <c r="F24"/>
  <c r="D24"/>
  <c r="C21"/>
  <c r="J20"/>
  <c r="I20"/>
  <c r="H20"/>
  <c r="G20"/>
  <c r="F20"/>
  <c r="D20"/>
  <c r="A20"/>
  <c r="J19"/>
  <c r="I19"/>
  <c r="H19"/>
  <c r="G19"/>
  <c r="F19"/>
  <c r="D19"/>
  <c r="A19"/>
  <c r="J18"/>
  <c r="I18"/>
  <c r="H18"/>
  <c r="G18"/>
  <c r="F18"/>
  <c r="D18"/>
  <c r="A18"/>
  <c r="J17"/>
  <c r="I17"/>
  <c r="H17"/>
  <c r="G17"/>
  <c r="F17"/>
  <c r="D17"/>
  <c r="A17"/>
  <c r="J16"/>
  <c r="I16"/>
  <c r="H16"/>
  <c r="G16"/>
  <c r="F16"/>
  <c r="D16"/>
  <c r="A16"/>
  <c r="J15"/>
  <c r="I15"/>
  <c r="H15"/>
  <c r="G15"/>
  <c r="F15"/>
  <c r="D15"/>
  <c r="A15"/>
  <c r="J14"/>
  <c r="I14"/>
  <c r="H14"/>
  <c r="G14"/>
  <c r="F14"/>
  <c r="D14"/>
  <c r="J13"/>
  <c r="I13"/>
  <c r="H13"/>
  <c r="G13"/>
  <c r="F13"/>
  <c r="D13"/>
  <c r="A13"/>
  <c r="J12"/>
  <c r="I12"/>
  <c r="H12"/>
  <c r="G12"/>
  <c r="F12"/>
  <c r="D12"/>
  <c r="A12"/>
  <c r="J11"/>
  <c r="I11"/>
  <c r="H11"/>
  <c r="G11"/>
  <c r="F11"/>
  <c r="D11"/>
  <c r="A1"/>
  <c r="M82" i="48" l="1"/>
  <c r="N82" s="1"/>
  <c r="I94" s="1"/>
  <c r="F57"/>
  <c r="F82" s="1"/>
  <c r="F27"/>
  <c r="I21" i="54"/>
  <c r="E21" s="1"/>
  <c r="G21"/>
  <c r="G21" i="53"/>
  <c r="C42" s="1"/>
  <c r="H21"/>
  <c r="J21"/>
  <c r="I21"/>
  <c r="H21" i="38"/>
  <c r="J21"/>
  <c r="I21"/>
  <c r="G21"/>
  <c r="J21" i="37"/>
  <c r="I21"/>
  <c r="G21"/>
  <c r="H21"/>
  <c r="H21" i="36"/>
  <c r="I21"/>
  <c r="J21"/>
  <c r="E21" s="1"/>
  <c r="H21" i="35"/>
  <c r="I21"/>
  <c r="J21"/>
  <c r="G21"/>
  <c r="C42" s="1"/>
  <c r="D42" s="1"/>
  <c r="I21" i="34"/>
  <c r="G21"/>
  <c r="E21" s="1"/>
  <c r="H21"/>
  <c r="J21"/>
  <c r="G21" i="26"/>
  <c r="H21"/>
  <c r="I21"/>
  <c r="J21"/>
  <c r="H21" i="25"/>
  <c r="I21"/>
  <c r="C42" s="1"/>
  <c r="G21"/>
  <c r="J21"/>
  <c r="N27" i="52"/>
  <c r="I85" s="1"/>
  <c r="I89" s="1"/>
  <c r="N27" i="51"/>
  <c r="I85" s="1"/>
  <c r="K85" s="1"/>
  <c r="N27" i="48"/>
  <c r="I85" s="1"/>
  <c r="M82" i="52"/>
  <c r="N82" s="1"/>
  <c r="I94" s="1"/>
  <c r="F57"/>
  <c r="F82" s="1"/>
  <c r="M82" i="51"/>
  <c r="N82" s="1"/>
  <c r="I94" s="1"/>
  <c r="I89"/>
  <c r="F57"/>
  <c r="F82" s="1"/>
  <c r="N57"/>
  <c r="I92" s="1"/>
  <c r="E40" i="54"/>
  <c r="B40"/>
  <c r="C44" i="38"/>
  <c r="E40"/>
  <c r="B21"/>
  <c r="B40"/>
  <c r="C44" i="53"/>
  <c r="E40"/>
  <c r="C44" i="37"/>
  <c r="E40"/>
  <c r="C44" i="36"/>
  <c r="B21"/>
  <c r="E40"/>
  <c r="E40" i="35"/>
  <c r="E40" i="34"/>
  <c r="C44" i="26"/>
  <c r="E40"/>
  <c r="B21"/>
  <c r="B40"/>
  <c r="E40" i="25"/>
  <c r="C44"/>
  <c r="B21"/>
  <c r="B40"/>
  <c r="A12" i="24"/>
  <c r="A13"/>
  <c r="A15"/>
  <c r="A16"/>
  <c r="A17"/>
  <c r="A18"/>
  <c r="A19"/>
  <c r="A20"/>
  <c r="A12" i="45"/>
  <c r="A13"/>
  <c r="A15"/>
  <c r="A16"/>
  <c r="A17"/>
  <c r="A18"/>
  <c r="A19"/>
  <c r="A20"/>
  <c r="C40"/>
  <c r="J39"/>
  <c r="I39"/>
  <c r="H39"/>
  <c r="G39"/>
  <c r="F39"/>
  <c r="D39"/>
  <c r="J38"/>
  <c r="I38"/>
  <c r="H38"/>
  <c r="G38"/>
  <c r="F38"/>
  <c r="D38"/>
  <c r="J37"/>
  <c r="I37"/>
  <c r="H37"/>
  <c r="G37"/>
  <c r="F37"/>
  <c r="D37"/>
  <c r="J36"/>
  <c r="I36"/>
  <c r="H36"/>
  <c r="G36"/>
  <c r="F36"/>
  <c r="D36"/>
  <c r="J35"/>
  <c r="I35"/>
  <c r="H35"/>
  <c r="G35"/>
  <c r="F35"/>
  <c r="D35"/>
  <c r="J34"/>
  <c r="I34"/>
  <c r="H34"/>
  <c r="G34"/>
  <c r="F34"/>
  <c r="D34"/>
  <c r="J33"/>
  <c r="I33"/>
  <c r="H33"/>
  <c r="G33"/>
  <c r="F33"/>
  <c r="D33"/>
  <c r="J31"/>
  <c r="I31"/>
  <c r="H31"/>
  <c r="G31"/>
  <c r="F31"/>
  <c r="D31"/>
  <c r="J30"/>
  <c r="I30"/>
  <c r="H30"/>
  <c r="G30"/>
  <c r="F30"/>
  <c r="D30"/>
  <c r="J29"/>
  <c r="I29"/>
  <c r="H29"/>
  <c r="G29"/>
  <c r="F29"/>
  <c r="D29"/>
  <c r="J28"/>
  <c r="I28"/>
  <c r="H28"/>
  <c r="G28"/>
  <c r="F28"/>
  <c r="D28"/>
  <c r="J27"/>
  <c r="I27"/>
  <c r="H27"/>
  <c r="G27"/>
  <c r="F27"/>
  <c r="D27"/>
  <c r="J26"/>
  <c r="I26"/>
  <c r="H26"/>
  <c r="G26"/>
  <c r="F26"/>
  <c r="D26"/>
  <c r="J25"/>
  <c r="I25"/>
  <c r="H25"/>
  <c r="G25"/>
  <c r="F25"/>
  <c r="D25"/>
  <c r="J24"/>
  <c r="J40" s="1"/>
  <c r="I24"/>
  <c r="I40" s="1"/>
  <c r="H24"/>
  <c r="H40" s="1"/>
  <c r="G24"/>
  <c r="G40" s="1"/>
  <c r="F24"/>
  <c r="D24"/>
  <c r="C21"/>
  <c r="B21"/>
  <c r="J20"/>
  <c r="I20"/>
  <c r="H20"/>
  <c r="G20"/>
  <c r="F20"/>
  <c r="D20"/>
  <c r="J19"/>
  <c r="I19"/>
  <c r="H19"/>
  <c r="G19"/>
  <c r="F19"/>
  <c r="D19"/>
  <c r="J18"/>
  <c r="I18"/>
  <c r="H18"/>
  <c r="G18"/>
  <c r="F18"/>
  <c r="D18"/>
  <c r="J17"/>
  <c r="I17"/>
  <c r="H17"/>
  <c r="G17"/>
  <c r="F17"/>
  <c r="D17"/>
  <c r="J16"/>
  <c r="I16"/>
  <c r="H16"/>
  <c r="G16"/>
  <c r="F16"/>
  <c r="D16"/>
  <c r="J15"/>
  <c r="I15"/>
  <c r="H15"/>
  <c r="G15"/>
  <c r="F15"/>
  <c r="D15"/>
  <c r="J14"/>
  <c r="I14"/>
  <c r="H14"/>
  <c r="G14"/>
  <c r="F14"/>
  <c r="D14"/>
  <c r="J13"/>
  <c r="I13"/>
  <c r="H13"/>
  <c r="G13"/>
  <c r="F13"/>
  <c r="D13"/>
  <c r="J12"/>
  <c r="I12"/>
  <c r="H12"/>
  <c r="G12"/>
  <c r="F12"/>
  <c r="D12"/>
  <c r="J11"/>
  <c r="I11"/>
  <c r="H11"/>
  <c r="G11"/>
  <c r="F11"/>
  <c r="D11"/>
  <c r="A1"/>
  <c r="A16" i="23"/>
  <c r="A17"/>
  <c r="A18"/>
  <c r="A19"/>
  <c r="A20"/>
  <c r="A12"/>
  <c r="A13"/>
  <c r="A15"/>
  <c r="A18" i="22"/>
  <c r="A19"/>
  <c r="A20"/>
  <c r="A15"/>
  <c r="A16"/>
  <c r="A17"/>
  <c r="A13"/>
  <c r="A12"/>
  <c r="K92" i="48" l="1"/>
  <c r="K92" i="52"/>
  <c r="C42" i="54"/>
  <c r="D42" s="1"/>
  <c r="E21" i="53"/>
  <c r="E21" i="38"/>
  <c r="C42"/>
  <c r="D42" s="1"/>
  <c r="C42" i="37"/>
  <c r="H43" s="1"/>
  <c r="E21"/>
  <c r="C42" i="36"/>
  <c r="H43" s="1"/>
  <c r="H43" i="35"/>
  <c r="E21"/>
  <c r="C42" i="34"/>
  <c r="H43" s="1"/>
  <c r="E21" i="26"/>
  <c r="C42"/>
  <c r="H43" s="1"/>
  <c r="E21" i="25"/>
  <c r="K85" i="52"/>
  <c r="K85" i="48"/>
  <c r="I89"/>
  <c r="K92" i="51"/>
  <c r="H43" i="38"/>
  <c r="D42" i="53"/>
  <c r="H43"/>
  <c r="H43" i="25"/>
  <c r="D42"/>
  <c r="J21" i="45"/>
  <c r="I21"/>
  <c r="G21"/>
  <c r="H21"/>
  <c r="E40"/>
  <c r="C44"/>
  <c r="B40"/>
  <c r="H43" i="54" l="1"/>
  <c r="D42" i="37"/>
  <c r="D42" i="36"/>
  <c r="D42" i="34"/>
  <c r="D42" i="26"/>
  <c r="E21" i="45"/>
  <c r="C42"/>
  <c r="H43" s="1"/>
  <c r="B4" i="1"/>
  <c r="D42" i="45" l="1"/>
  <c r="G41" i="28"/>
  <c r="M41" s="1"/>
  <c r="G42"/>
  <c r="I42" s="1"/>
  <c r="G43"/>
  <c r="K43" s="1"/>
  <c r="G44"/>
  <c r="J44" s="1"/>
  <c r="G45"/>
  <c r="I45" s="1"/>
  <c r="G46"/>
  <c r="L46" s="1"/>
  <c r="G47"/>
  <c r="K47" s="1"/>
  <c r="G48"/>
  <c r="J48" s="1"/>
  <c r="G49"/>
  <c r="M49" s="1"/>
  <c r="G50"/>
  <c r="L50" s="1"/>
  <c r="G51"/>
  <c r="K51" s="1"/>
  <c r="G52"/>
  <c r="J52" s="1"/>
  <c r="G53"/>
  <c r="I53" s="1"/>
  <c r="G54"/>
  <c r="L54" s="1"/>
  <c r="G55"/>
  <c r="K55" s="1"/>
  <c r="C51"/>
  <c r="C52"/>
  <c r="C53"/>
  <c r="C54"/>
  <c r="C55"/>
  <c r="B51"/>
  <c r="B52"/>
  <c r="B53"/>
  <c r="B54"/>
  <c r="B55"/>
  <c r="M55" l="1"/>
  <c r="J54"/>
  <c r="J47"/>
  <c r="I55"/>
  <c r="M54"/>
  <c r="K50"/>
  <c r="J50"/>
  <c r="L48"/>
  <c r="M43"/>
  <c r="K42"/>
  <c r="M48"/>
  <c r="I52"/>
  <c r="I47"/>
  <c r="M51"/>
  <c r="I44"/>
  <c r="J55"/>
  <c r="I50"/>
  <c r="J42"/>
  <c r="K54"/>
  <c r="M52"/>
  <c r="J51"/>
  <c r="L49"/>
  <c r="I48"/>
  <c r="K46"/>
  <c r="M44"/>
  <c r="J43"/>
  <c r="L41"/>
  <c r="L52"/>
  <c r="I51"/>
  <c r="K49"/>
  <c r="M47"/>
  <c r="J46"/>
  <c r="L44"/>
  <c r="I43"/>
  <c r="K41"/>
  <c r="L53"/>
  <c r="L45"/>
  <c r="K45"/>
  <c r="L55"/>
  <c r="I54"/>
  <c r="K52"/>
  <c r="M50"/>
  <c r="J49"/>
  <c r="L47"/>
  <c r="I46"/>
  <c r="K44"/>
  <c r="M42"/>
  <c r="J41"/>
  <c r="M53"/>
  <c r="I49"/>
  <c r="M45"/>
  <c r="L42"/>
  <c r="I41"/>
  <c r="K53"/>
  <c r="J53"/>
  <c r="L51"/>
  <c r="K48"/>
  <c r="M46"/>
  <c r="J45"/>
  <c r="L43"/>
  <c r="C19" i="12"/>
  <c r="C18"/>
  <c r="B70" i="28"/>
  <c r="C22" i="12"/>
  <c r="C23"/>
  <c r="C24"/>
  <c r="C25"/>
  <c r="C26"/>
  <c r="C27"/>
  <c r="C28"/>
  <c r="C29"/>
  <c r="C30"/>
  <c r="B22"/>
  <c r="B23"/>
  <c r="B30"/>
  <c r="C32" i="28"/>
  <c r="B32"/>
  <c r="B21" i="12" l="1"/>
  <c r="A24" i="38"/>
  <c r="A24" i="34"/>
  <c r="A24" i="54"/>
  <c r="A24" i="35"/>
  <c r="A24" i="37"/>
  <c r="A24" i="36"/>
  <c r="A24" i="25"/>
  <c r="A24" i="53"/>
  <c r="A24" i="26"/>
  <c r="B27" i="12"/>
  <c r="B26"/>
  <c r="B25"/>
  <c r="B24"/>
  <c r="B29"/>
  <c r="B28"/>
  <c r="C63" i="28"/>
  <c r="C64"/>
  <c r="C65"/>
  <c r="C66"/>
  <c r="C67"/>
  <c r="C68"/>
  <c r="C69"/>
  <c r="C62"/>
  <c r="B63"/>
  <c r="B64"/>
  <c r="B65"/>
  <c r="B66"/>
  <c r="B67"/>
  <c r="B68"/>
  <c r="B69"/>
  <c r="B62"/>
  <c r="C3" i="12" l="1"/>
  <c r="C2"/>
  <c r="C40" i="24"/>
  <c r="B40"/>
  <c r="J39"/>
  <c r="I39"/>
  <c r="H39"/>
  <c r="G39"/>
  <c r="F39"/>
  <c r="D39"/>
  <c r="J38"/>
  <c r="I38"/>
  <c r="H38"/>
  <c r="G38"/>
  <c r="F38"/>
  <c r="D38"/>
  <c r="J37"/>
  <c r="I37"/>
  <c r="H37"/>
  <c r="G37"/>
  <c r="F37"/>
  <c r="D37"/>
  <c r="J36"/>
  <c r="I36"/>
  <c r="H36"/>
  <c r="G36"/>
  <c r="F36"/>
  <c r="D36"/>
  <c r="J35"/>
  <c r="I35"/>
  <c r="H35"/>
  <c r="G35"/>
  <c r="F35"/>
  <c r="D35"/>
  <c r="J34"/>
  <c r="I34"/>
  <c r="H34"/>
  <c r="G34"/>
  <c r="F34"/>
  <c r="D34"/>
  <c r="J33"/>
  <c r="I33"/>
  <c r="H33"/>
  <c r="G33"/>
  <c r="F33"/>
  <c r="D33"/>
  <c r="J31"/>
  <c r="I31"/>
  <c r="H31"/>
  <c r="G31"/>
  <c r="F31"/>
  <c r="D31"/>
  <c r="J30"/>
  <c r="I30"/>
  <c r="H30"/>
  <c r="G30"/>
  <c r="F30"/>
  <c r="D30"/>
  <c r="J29"/>
  <c r="I29"/>
  <c r="H29"/>
  <c r="G29"/>
  <c r="F29"/>
  <c r="D29"/>
  <c r="J28"/>
  <c r="I28"/>
  <c r="H28"/>
  <c r="G28"/>
  <c r="F28"/>
  <c r="D28"/>
  <c r="J27"/>
  <c r="I27"/>
  <c r="H27"/>
  <c r="G27"/>
  <c r="F27"/>
  <c r="D27"/>
  <c r="J26"/>
  <c r="I26"/>
  <c r="H26"/>
  <c r="G26"/>
  <c r="F26"/>
  <c r="D26"/>
  <c r="J25"/>
  <c r="I25"/>
  <c r="H25"/>
  <c r="G25"/>
  <c r="F25"/>
  <c r="D25"/>
  <c r="J24"/>
  <c r="J40" s="1"/>
  <c r="I24"/>
  <c r="I40" s="1"/>
  <c r="H24"/>
  <c r="H40" s="1"/>
  <c r="G24"/>
  <c r="G40" s="1"/>
  <c r="F24"/>
  <c r="D24"/>
  <c r="C21"/>
  <c r="J20"/>
  <c r="I20"/>
  <c r="H20"/>
  <c r="G20"/>
  <c r="F20"/>
  <c r="D20"/>
  <c r="J19"/>
  <c r="I19"/>
  <c r="H19"/>
  <c r="G19"/>
  <c r="F19"/>
  <c r="D19"/>
  <c r="J18"/>
  <c r="I18"/>
  <c r="H18"/>
  <c r="G18"/>
  <c r="F18"/>
  <c r="D18"/>
  <c r="J17"/>
  <c r="I17"/>
  <c r="H17"/>
  <c r="G17"/>
  <c r="F17"/>
  <c r="D17"/>
  <c r="J16"/>
  <c r="I16"/>
  <c r="H16"/>
  <c r="G16"/>
  <c r="F16"/>
  <c r="D16"/>
  <c r="J15"/>
  <c r="I15"/>
  <c r="H15"/>
  <c r="G15"/>
  <c r="F15"/>
  <c r="D15"/>
  <c r="J14"/>
  <c r="I14"/>
  <c r="H14"/>
  <c r="G14"/>
  <c r="F14"/>
  <c r="D14"/>
  <c r="J13"/>
  <c r="I13"/>
  <c r="H13"/>
  <c r="G13"/>
  <c r="F13"/>
  <c r="D13"/>
  <c r="J12"/>
  <c r="I12"/>
  <c r="H12"/>
  <c r="G12"/>
  <c r="F12"/>
  <c r="D12"/>
  <c r="J11"/>
  <c r="I11"/>
  <c r="H11"/>
  <c r="G11"/>
  <c r="F11"/>
  <c r="D11"/>
  <c r="A1"/>
  <c r="C40" i="23"/>
  <c r="B40"/>
  <c r="J39"/>
  <c r="I39"/>
  <c r="H39"/>
  <c r="G39"/>
  <c r="F39"/>
  <c r="D39"/>
  <c r="J38"/>
  <c r="I38"/>
  <c r="H38"/>
  <c r="G38"/>
  <c r="F38"/>
  <c r="D38"/>
  <c r="J37"/>
  <c r="I37"/>
  <c r="H37"/>
  <c r="G37"/>
  <c r="F37"/>
  <c r="D37"/>
  <c r="J36"/>
  <c r="I36"/>
  <c r="H36"/>
  <c r="G36"/>
  <c r="F36"/>
  <c r="D36"/>
  <c r="J35"/>
  <c r="I35"/>
  <c r="H35"/>
  <c r="G35"/>
  <c r="F35"/>
  <c r="D35"/>
  <c r="J34"/>
  <c r="I34"/>
  <c r="H34"/>
  <c r="G34"/>
  <c r="F34"/>
  <c r="D34"/>
  <c r="J33"/>
  <c r="I33"/>
  <c r="H33"/>
  <c r="G33"/>
  <c r="F33"/>
  <c r="D33"/>
  <c r="J31"/>
  <c r="I31"/>
  <c r="H31"/>
  <c r="G31"/>
  <c r="F31"/>
  <c r="D31"/>
  <c r="J30"/>
  <c r="I30"/>
  <c r="H30"/>
  <c r="G30"/>
  <c r="F30"/>
  <c r="D30"/>
  <c r="J29"/>
  <c r="I29"/>
  <c r="H29"/>
  <c r="G29"/>
  <c r="F29"/>
  <c r="D29"/>
  <c r="J28"/>
  <c r="I28"/>
  <c r="H28"/>
  <c r="G28"/>
  <c r="F28"/>
  <c r="D28"/>
  <c r="J27"/>
  <c r="I27"/>
  <c r="H27"/>
  <c r="G27"/>
  <c r="F27"/>
  <c r="D27"/>
  <c r="J26"/>
  <c r="I26"/>
  <c r="I40" s="1"/>
  <c r="H26"/>
  <c r="H40" s="1"/>
  <c r="G26"/>
  <c r="F26"/>
  <c r="D26"/>
  <c r="J25"/>
  <c r="I25"/>
  <c r="H25"/>
  <c r="G25"/>
  <c r="F25"/>
  <c r="D25"/>
  <c r="J24"/>
  <c r="J40" s="1"/>
  <c r="I24"/>
  <c r="H24"/>
  <c r="G24"/>
  <c r="G40" s="1"/>
  <c r="F24"/>
  <c r="D24"/>
  <c r="C21"/>
  <c r="J20"/>
  <c r="I20"/>
  <c r="H20"/>
  <c r="G20"/>
  <c r="F20"/>
  <c r="D20"/>
  <c r="J19"/>
  <c r="I19"/>
  <c r="H19"/>
  <c r="G19"/>
  <c r="F19"/>
  <c r="D19"/>
  <c r="J18"/>
  <c r="I18"/>
  <c r="H18"/>
  <c r="G18"/>
  <c r="F18"/>
  <c r="D18"/>
  <c r="J17"/>
  <c r="I17"/>
  <c r="H17"/>
  <c r="G17"/>
  <c r="F17"/>
  <c r="D17"/>
  <c r="J16"/>
  <c r="I16"/>
  <c r="H16"/>
  <c r="G16"/>
  <c r="F16"/>
  <c r="D16"/>
  <c r="J15"/>
  <c r="I15"/>
  <c r="H15"/>
  <c r="G15"/>
  <c r="F15"/>
  <c r="D15"/>
  <c r="J14"/>
  <c r="I14"/>
  <c r="H14"/>
  <c r="G14"/>
  <c r="F14"/>
  <c r="D14"/>
  <c r="J13"/>
  <c r="I13"/>
  <c r="H13"/>
  <c r="G13"/>
  <c r="F13"/>
  <c r="D13"/>
  <c r="J12"/>
  <c r="I12"/>
  <c r="H12"/>
  <c r="G12"/>
  <c r="F12"/>
  <c r="D12"/>
  <c r="J11"/>
  <c r="I11"/>
  <c r="H11"/>
  <c r="G11"/>
  <c r="F11"/>
  <c r="D11"/>
  <c r="A1"/>
  <c r="A1" i="22"/>
  <c r="C5" i="28"/>
  <c r="B2" i="1"/>
  <c r="G21" i="24" l="1"/>
  <c r="I21" i="23"/>
  <c r="G21"/>
  <c r="J21" i="24"/>
  <c r="H21"/>
  <c r="C42" s="1"/>
  <c r="I21"/>
  <c r="J21" i="23"/>
  <c r="H21"/>
  <c r="C44" i="24"/>
  <c r="E40"/>
  <c r="B21"/>
  <c r="E40" i="23"/>
  <c r="C44"/>
  <c r="B21"/>
  <c r="E21" i="24" l="1"/>
  <c r="E21" i="23"/>
  <c r="C42"/>
  <c r="D42" s="1"/>
  <c r="H43" i="24"/>
  <c r="D42"/>
  <c r="B20" i="12"/>
  <c r="B19" i="28"/>
  <c r="B18" i="12"/>
  <c r="B17"/>
  <c r="B16"/>
  <c r="B15"/>
  <c r="B16" i="28"/>
  <c r="A11" i="34" l="1"/>
  <c r="A11" i="37"/>
  <c r="A11" i="35"/>
  <c r="A11" i="26"/>
  <c r="A11" i="54"/>
  <c r="A11" i="36"/>
  <c r="A11" i="38"/>
  <c r="A11" i="25"/>
  <c r="A11" i="53"/>
  <c r="A11" i="45"/>
  <c r="B19" i="12"/>
  <c r="A14" i="26"/>
  <c r="A14" i="34"/>
  <c r="A14" i="35"/>
  <c r="A14" i="54"/>
  <c r="A14" i="53"/>
  <c r="A14" i="36"/>
  <c r="A14" i="37"/>
  <c r="A14" i="25"/>
  <c r="A14" i="38"/>
  <c r="A14" i="23"/>
  <c r="A14" i="22"/>
  <c r="A14" i="45"/>
  <c r="A14" i="24"/>
  <c r="H43" i="23"/>
  <c r="A11"/>
  <c r="A11" i="24"/>
  <c r="U34" i="39"/>
  <c r="Z34" s="1"/>
  <c r="R34"/>
  <c r="K34"/>
  <c r="U33"/>
  <c r="W33" s="1"/>
  <c r="R33"/>
  <c r="K33"/>
  <c r="U32"/>
  <c r="Z32" s="1"/>
  <c r="R32"/>
  <c r="K32"/>
  <c r="U31"/>
  <c r="AA31" s="1"/>
  <c r="R31"/>
  <c r="K31"/>
  <c r="U30"/>
  <c r="Z30" s="1"/>
  <c r="R30"/>
  <c r="K30"/>
  <c r="U29"/>
  <c r="W29" s="1"/>
  <c r="R29"/>
  <c r="K29"/>
  <c r="U28"/>
  <c r="Z28" s="1"/>
  <c r="R28"/>
  <c r="K28"/>
  <c r="U27"/>
  <c r="AA27" s="1"/>
  <c r="R27"/>
  <c r="K27"/>
  <c r="U26"/>
  <c r="Z26" s="1"/>
  <c r="R26"/>
  <c r="K26"/>
  <c r="U25"/>
  <c r="AA25" s="1"/>
  <c r="R25"/>
  <c r="K25"/>
  <c r="U24"/>
  <c r="Z24" s="1"/>
  <c r="R24"/>
  <c r="K24"/>
  <c r="U23"/>
  <c r="AA23" s="1"/>
  <c r="R23"/>
  <c r="K23"/>
  <c r="U22"/>
  <c r="Z22" s="1"/>
  <c r="R22"/>
  <c r="K22"/>
  <c r="U21"/>
  <c r="W21" s="1"/>
  <c r="R21"/>
  <c r="K21"/>
  <c r="U20"/>
  <c r="Z20" s="1"/>
  <c r="R20"/>
  <c r="K20"/>
  <c r="U19"/>
  <c r="X19" s="1"/>
  <c r="R19"/>
  <c r="K19"/>
  <c r="U18"/>
  <c r="Z18" s="1"/>
  <c r="R18"/>
  <c r="K18"/>
  <c r="U17"/>
  <c r="AA17" s="1"/>
  <c r="R17"/>
  <c r="K17"/>
  <c r="U16"/>
  <c r="Z16" s="1"/>
  <c r="R16"/>
  <c r="K16"/>
  <c r="U15"/>
  <c r="AA15" s="1"/>
  <c r="R15"/>
  <c r="K15"/>
  <c r="U14"/>
  <c r="AA14" s="1"/>
  <c r="R14"/>
  <c r="K14"/>
  <c r="U13"/>
  <c r="X13" s="1"/>
  <c r="R13"/>
  <c r="K13"/>
  <c r="U12"/>
  <c r="AA12" s="1"/>
  <c r="R12"/>
  <c r="K12"/>
  <c r="U11"/>
  <c r="X11" s="1"/>
  <c r="R11"/>
  <c r="K11"/>
  <c r="T34" l="1"/>
  <c r="E55" i="28" s="1"/>
  <c r="T12" i="39"/>
  <c r="T16"/>
  <c r="T24"/>
  <c r="T32"/>
  <c r="E53" i="28" s="1"/>
  <c r="T13" i="39"/>
  <c r="T21"/>
  <c r="T31"/>
  <c r="E52" i="28" s="1"/>
  <c r="T29" i="39"/>
  <c r="T22"/>
  <c r="T30"/>
  <c r="E51" i="28" s="1"/>
  <c r="T15" i="39"/>
  <c r="T23"/>
  <c r="T18"/>
  <c r="T14"/>
  <c r="T17"/>
  <c r="T25"/>
  <c r="T33"/>
  <c r="E54" i="28" s="1"/>
  <c r="T26" i="39"/>
  <c r="T20"/>
  <c r="T28"/>
  <c r="T19"/>
  <c r="T27"/>
  <c r="T11"/>
  <c r="E32" i="28" s="1"/>
  <c r="S17" i="39"/>
  <c r="S33"/>
  <c r="AA32"/>
  <c r="Y34"/>
  <c r="AA30"/>
  <c r="AA34"/>
  <c r="X34"/>
  <c r="X22"/>
  <c r="AA20"/>
  <c r="Y22"/>
  <c r="S21"/>
  <c r="AA22"/>
  <c r="R35"/>
  <c r="X28"/>
  <c r="W30"/>
  <c r="AA28"/>
  <c r="X30"/>
  <c r="X32"/>
  <c r="W34"/>
  <c r="Z14"/>
  <c r="Z19"/>
  <c r="X24"/>
  <c r="Y16"/>
  <c r="W18"/>
  <c r="AA24"/>
  <c r="X26"/>
  <c r="AA16"/>
  <c r="X18"/>
  <c r="S25"/>
  <c r="Y26"/>
  <c r="Z31"/>
  <c r="Y18"/>
  <c r="AA26"/>
  <c r="Z13"/>
  <c r="Z15"/>
  <c r="AA18"/>
  <c r="X20"/>
  <c r="Z23"/>
  <c r="Y20"/>
  <c r="W22"/>
  <c r="S29"/>
  <c r="Y30"/>
  <c r="Z27"/>
  <c r="Z11"/>
  <c r="Z12"/>
  <c r="X16"/>
  <c r="W26"/>
  <c r="S24"/>
  <c r="S32"/>
  <c r="K35"/>
  <c r="S12"/>
  <c r="S13"/>
  <c r="S14"/>
  <c r="S15"/>
  <c r="W16"/>
  <c r="Y17"/>
  <c r="S19"/>
  <c r="W20"/>
  <c r="Y21"/>
  <c r="S23"/>
  <c r="W24"/>
  <c r="Y25"/>
  <c r="S27"/>
  <c r="W28"/>
  <c r="Y29"/>
  <c r="S31"/>
  <c r="W32"/>
  <c r="Y33"/>
  <c r="S18"/>
  <c r="S22"/>
  <c r="Y24"/>
  <c r="S26"/>
  <c r="Y28"/>
  <c r="S30"/>
  <c r="Y32"/>
  <c r="S34"/>
  <c r="Y11"/>
  <c r="Y12"/>
  <c r="Y13"/>
  <c r="Y14"/>
  <c r="Y15"/>
  <c r="Y19"/>
  <c r="Y23"/>
  <c r="Y27"/>
  <c r="Y31"/>
  <c r="S16"/>
  <c r="S20"/>
  <c r="S28"/>
  <c r="AA11"/>
  <c r="AA13"/>
  <c r="W17"/>
  <c r="AA19"/>
  <c r="W25"/>
  <c r="S11"/>
  <c r="X17"/>
  <c r="X21"/>
  <c r="X25"/>
  <c r="X29"/>
  <c r="X33"/>
  <c r="Z25"/>
  <c r="Z29"/>
  <c r="Z33"/>
  <c r="W11"/>
  <c r="W12"/>
  <c r="W13"/>
  <c r="W15"/>
  <c r="W19"/>
  <c r="AA29"/>
  <c r="Z17"/>
  <c r="Z21"/>
  <c r="W14"/>
  <c r="AA21"/>
  <c r="W23"/>
  <c r="W27"/>
  <c r="W31"/>
  <c r="AA33"/>
  <c r="X12"/>
  <c r="X14"/>
  <c r="X15"/>
  <c r="X23"/>
  <c r="X27"/>
  <c r="X31"/>
  <c r="Y36" l="1"/>
  <c r="X36"/>
  <c r="Z36"/>
  <c r="S35"/>
  <c r="E57" i="28" l="1"/>
  <c r="T35" i="39" l="1"/>
  <c r="AA36"/>
  <c r="AB36" s="1"/>
  <c r="Y38" s="1"/>
  <c r="AA20" i="1" l="1"/>
  <c r="AC20" s="1"/>
  <c r="X20"/>
  <c r="Q20"/>
  <c r="AA19"/>
  <c r="AE19" s="1"/>
  <c r="X19"/>
  <c r="Q19"/>
  <c r="AA18"/>
  <c r="AG18" s="1"/>
  <c r="X18"/>
  <c r="Q18"/>
  <c r="AA17"/>
  <c r="AC17" s="1"/>
  <c r="X17"/>
  <c r="Q17"/>
  <c r="AA16"/>
  <c r="AC16" s="1"/>
  <c r="X16"/>
  <c r="Q16"/>
  <c r="AA15"/>
  <c r="AE15" s="1"/>
  <c r="X15"/>
  <c r="Q15"/>
  <c r="AA14"/>
  <c r="AC14" s="1"/>
  <c r="X14"/>
  <c r="Q14"/>
  <c r="AA13"/>
  <c r="AE13" s="1"/>
  <c r="X13"/>
  <c r="Q13"/>
  <c r="AA12"/>
  <c r="AC12" s="1"/>
  <c r="X12"/>
  <c r="Q12"/>
  <c r="AA11"/>
  <c r="AG11" s="1"/>
  <c r="X11"/>
  <c r="Q11"/>
  <c r="Z20" l="1"/>
  <c r="AF12"/>
  <c r="AG19"/>
  <c r="Z18"/>
  <c r="AD20"/>
  <c r="AE20"/>
  <c r="AG20"/>
  <c r="AG15"/>
  <c r="Z12"/>
  <c r="Z16"/>
  <c r="AD12"/>
  <c r="AD16"/>
  <c r="AE12"/>
  <c r="AG13"/>
  <c r="AE16"/>
  <c r="Z14"/>
  <c r="AF16"/>
  <c r="AG14"/>
  <c r="AD14"/>
  <c r="AE14"/>
  <c r="Y18"/>
  <c r="AF14"/>
  <c r="Q21"/>
  <c r="Z11"/>
  <c r="E16" i="28" s="1"/>
  <c r="X21" i="1"/>
  <c r="Y16"/>
  <c r="Y11"/>
  <c r="AF13"/>
  <c r="AF19"/>
  <c r="AC11"/>
  <c r="AJ14"/>
  <c r="Z15"/>
  <c r="AD11"/>
  <c r="Y14"/>
  <c r="AC18"/>
  <c r="Y20"/>
  <c r="AG12"/>
  <c r="AF15"/>
  <c r="AG16"/>
  <c r="Y17"/>
  <c r="Z17"/>
  <c r="AD18"/>
  <c r="AJ11"/>
  <c r="AJ12"/>
  <c r="Z13"/>
  <c r="Y19"/>
  <c r="Z19"/>
  <c r="AK11"/>
  <c r="Y12"/>
  <c r="Y13"/>
  <c r="Y15"/>
  <c r="AD17"/>
  <c r="AF20"/>
  <c r="AE17"/>
  <c r="AF17"/>
  <c r="AE11"/>
  <c r="AK12"/>
  <c r="AC13"/>
  <c r="AK14"/>
  <c r="AC15"/>
  <c r="AG17"/>
  <c r="AE18"/>
  <c r="AC19"/>
  <c r="AF11"/>
  <c r="AD13"/>
  <c r="AD15"/>
  <c r="AF18"/>
  <c r="AD19"/>
  <c r="E27" i="28" l="1"/>
  <c r="E19"/>
  <c r="E18"/>
  <c r="E17"/>
  <c r="AL14" i="1"/>
  <c r="AJ21"/>
  <c r="AL12"/>
  <c r="AL11"/>
  <c r="AK21"/>
  <c r="AF22"/>
  <c r="Y21"/>
  <c r="AL21" l="1"/>
  <c r="AM12" s="1"/>
  <c r="AD22"/>
  <c r="AE22"/>
  <c r="AM11" l="1"/>
  <c r="AM14"/>
  <c r="Z21"/>
  <c r="AG22"/>
  <c r="AH22" s="1"/>
  <c r="AE24" s="1"/>
  <c r="AM21" l="1"/>
  <c r="J2" i="30"/>
  <c r="I2"/>
  <c r="H2"/>
  <c r="G2"/>
  <c r="F2"/>
  <c r="E2"/>
  <c r="J1"/>
  <c r="I1"/>
  <c r="H1"/>
  <c r="G1"/>
  <c r="F1"/>
  <c r="A24" i="22"/>
  <c r="A11"/>
  <c r="E1" i="30" l="1"/>
  <c r="D1"/>
  <c r="C1"/>
  <c r="B1"/>
  <c r="A1"/>
  <c r="D2"/>
  <c r="C2"/>
  <c r="B2"/>
  <c r="C21" i="12"/>
  <c r="C20"/>
  <c r="C15"/>
  <c r="C16"/>
  <c r="C17"/>
  <c r="C14"/>
  <c r="B14"/>
  <c r="G80" i="28" l="1"/>
  <c r="K80" s="1"/>
  <c r="G79"/>
  <c r="J79" s="1"/>
  <c r="G78"/>
  <c r="I78" s="1"/>
  <c r="G77"/>
  <c r="L77" s="1"/>
  <c r="G76"/>
  <c r="K76" s="1"/>
  <c r="G75"/>
  <c r="M75" s="1"/>
  <c r="G74"/>
  <c r="M74" s="1"/>
  <c r="G73"/>
  <c r="M73" s="1"/>
  <c r="G72"/>
  <c r="K72" s="1"/>
  <c r="G71"/>
  <c r="J71" s="1"/>
  <c r="G70"/>
  <c r="I70" s="1"/>
  <c r="G69"/>
  <c r="I69" s="1"/>
  <c r="G68"/>
  <c r="K68" s="1"/>
  <c r="G67"/>
  <c r="M67" s="1"/>
  <c r="G66"/>
  <c r="K66" s="1"/>
  <c r="G65"/>
  <c r="I65" s="1"/>
  <c r="G64"/>
  <c r="K64" s="1"/>
  <c r="G63"/>
  <c r="M63" s="1"/>
  <c r="G62"/>
  <c r="K62" s="1"/>
  <c r="G40"/>
  <c r="I40" s="1"/>
  <c r="G39"/>
  <c r="K39" s="1"/>
  <c r="G38"/>
  <c r="M38" s="1"/>
  <c r="G37"/>
  <c r="K37" s="1"/>
  <c r="G36"/>
  <c r="I36" s="1"/>
  <c r="G35"/>
  <c r="K35" s="1"/>
  <c r="G34"/>
  <c r="M34" s="1"/>
  <c r="G33"/>
  <c r="K33" s="1"/>
  <c r="G32"/>
  <c r="K32" s="1"/>
  <c r="N29"/>
  <c r="N59" s="1"/>
  <c r="H29"/>
  <c r="G29"/>
  <c r="F29"/>
  <c r="E29"/>
  <c r="F24"/>
  <c r="G25"/>
  <c r="L25" s="1"/>
  <c r="G24"/>
  <c r="K24" s="1"/>
  <c r="G23"/>
  <c r="J23" s="1"/>
  <c r="G22"/>
  <c r="M22" s="1"/>
  <c r="P21"/>
  <c r="G21"/>
  <c r="M21" s="1"/>
  <c r="G20"/>
  <c r="K20" s="1"/>
  <c r="G19"/>
  <c r="I19" s="1"/>
  <c r="G18"/>
  <c r="I18" s="1"/>
  <c r="P17"/>
  <c r="G17"/>
  <c r="M17" s="1"/>
  <c r="G16"/>
  <c r="I16" s="1"/>
  <c r="J34" l="1"/>
  <c r="M66"/>
  <c r="K34"/>
  <c r="L34"/>
  <c r="I32"/>
  <c r="L62"/>
  <c r="M33"/>
  <c r="K17"/>
  <c r="K38"/>
  <c r="J67"/>
  <c r="L63"/>
  <c r="K18"/>
  <c r="I72"/>
  <c r="L76"/>
  <c r="M76"/>
  <c r="J74"/>
  <c r="K74"/>
  <c r="M77"/>
  <c r="L74"/>
  <c r="L75"/>
  <c r="I73"/>
  <c r="J73"/>
  <c r="J77"/>
  <c r="K73"/>
  <c r="K70"/>
  <c r="L73"/>
  <c r="I76"/>
  <c r="K78"/>
  <c r="J76"/>
  <c r="K21"/>
  <c r="I24"/>
  <c r="L24"/>
  <c r="M24"/>
  <c r="J38"/>
  <c r="K65"/>
  <c r="I68"/>
  <c r="J66"/>
  <c r="I66"/>
  <c r="L66"/>
  <c r="K67"/>
  <c r="L67"/>
  <c r="I64"/>
  <c r="M64"/>
  <c r="J62"/>
  <c r="K63"/>
  <c r="M62"/>
  <c r="I62"/>
  <c r="J63"/>
  <c r="K69"/>
  <c r="M80"/>
  <c r="I80"/>
  <c r="I35"/>
  <c r="L38"/>
  <c r="K36"/>
  <c r="I37"/>
  <c r="J37"/>
  <c r="I39"/>
  <c r="L37"/>
  <c r="M37"/>
  <c r="K40"/>
  <c r="I33"/>
  <c r="L33"/>
  <c r="J33"/>
  <c r="J16"/>
  <c r="K16"/>
  <c r="L16"/>
  <c r="J22"/>
  <c r="K23"/>
  <c r="J25"/>
  <c r="I21"/>
  <c r="K22"/>
  <c r="L23"/>
  <c r="K25"/>
  <c r="J21"/>
  <c r="L22"/>
  <c r="M25"/>
  <c r="I22"/>
  <c r="L21"/>
  <c r="J24"/>
  <c r="F19"/>
  <c r="F18"/>
  <c r="F17"/>
  <c r="M23"/>
  <c r="J32"/>
  <c r="J39"/>
  <c r="J64"/>
  <c r="M16"/>
  <c r="I17"/>
  <c r="J19"/>
  <c r="J17"/>
  <c r="J18"/>
  <c r="K19"/>
  <c r="L20"/>
  <c r="F23"/>
  <c r="I25"/>
  <c r="L32"/>
  <c r="L35"/>
  <c r="J36"/>
  <c r="L39"/>
  <c r="J40"/>
  <c r="L64"/>
  <c r="J65"/>
  <c r="L68"/>
  <c r="J69"/>
  <c r="J70"/>
  <c r="K71"/>
  <c r="L72"/>
  <c r="I77"/>
  <c r="J78"/>
  <c r="K79"/>
  <c r="L80"/>
  <c r="M20"/>
  <c r="M68"/>
  <c r="L71"/>
  <c r="M72"/>
  <c r="L79"/>
  <c r="I20"/>
  <c r="L19"/>
  <c r="M39"/>
  <c r="L18"/>
  <c r="F21"/>
  <c r="F22"/>
  <c r="I23"/>
  <c r="L40"/>
  <c r="L65"/>
  <c r="L69"/>
  <c r="L70"/>
  <c r="M71"/>
  <c r="I75"/>
  <c r="K77"/>
  <c r="L78"/>
  <c r="M79"/>
  <c r="E81"/>
  <c r="F16"/>
  <c r="M32"/>
  <c r="M35"/>
  <c r="L17"/>
  <c r="M19"/>
  <c r="L36"/>
  <c r="M18"/>
  <c r="F20"/>
  <c r="I34"/>
  <c r="M36"/>
  <c r="I38"/>
  <c r="M40"/>
  <c r="I63"/>
  <c r="M65"/>
  <c r="I67"/>
  <c r="M69"/>
  <c r="M70"/>
  <c r="I74"/>
  <c r="J75"/>
  <c r="M78"/>
  <c r="K75"/>
  <c r="J35"/>
  <c r="J68"/>
  <c r="I71"/>
  <c r="J72"/>
  <c r="I79"/>
  <c r="J80"/>
  <c r="J20"/>
  <c r="F25"/>
  <c r="K57" l="1"/>
  <c r="M57"/>
  <c r="J57"/>
  <c r="L57"/>
  <c r="M27"/>
  <c r="L27"/>
  <c r="K27"/>
  <c r="J27"/>
  <c r="E82"/>
  <c r="L82"/>
  <c r="K82"/>
  <c r="F27"/>
  <c r="J82"/>
  <c r="F32" l="1"/>
  <c r="F55"/>
  <c r="F37"/>
  <c r="F42"/>
  <c r="F39"/>
  <c r="F44"/>
  <c r="F34"/>
  <c r="F54"/>
  <c r="F36"/>
  <c r="F49"/>
  <c r="F38"/>
  <c r="F51"/>
  <c r="F41"/>
  <c r="F47"/>
  <c r="F43"/>
  <c r="F33"/>
  <c r="F46"/>
  <c r="F35"/>
  <c r="F48"/>
  <c r="F53"/>
  <c r="F52"/>
  <c r="F40"/>
  <c r="F45"/>
  <c r="F50"/>
  <c r="F69"/>
  <c r="F67"/>
  <c r="F74"/>
  <c r="F63"/>
  <c r="F80"/>
  <c r="F71"/>
  <c r="F75"/>
  <c r="F73"/>
  <c r="F70"/>
  <c r="F76"/>
  <c r="F65"/>
  <c r="F72"/>
  <c r="F62"/>
  <c r="F64"/>
  <c r="F78"/>
  <c r="F68"/>
  <c r="F77"/>
  <c r="F66"/>
  <c r="F79"/>
  <c r="N27"/>
  <c r="I85" s="1"/>
  <c r="I89" s="1"/>
  <c r="N57"/>
  <c r="I92" s="1"/>
  <c r="M82" l="1"/>
  <c r="N82" s="1"/>
  <c r="I94" s="1"/>
  <c r="K92" s="1"/>
  <c r="F57"/>
  <c r="F82" s="1"/>
  <c r="K85"/>
  <c r="C40" i="22" l="1"/>
  <c r="J39"/>
  <c r="I39"/>
  <c r="H39"/>
  <c r="G39"/>
  <c r="F39"/>
  <c r="D39"/>
  <c r="J38"/>
  <c r="I38"/>
  <c r="H38"/>
  <c r="G38"/>
  <c r="F38"/>
  <c r="D38"/>
  <c r="J37"/>
  <c r="I37"/>
  <c r="H37"/>
  <c r="G37"/>
  <c r="F37"/>
  <c r="D37"/>
  <c r="J36"/>
  <c r="I36"/>
  <c r="H36"/>
  <c r="G36"/>
  <c r="F36"/>
  <c r="D36"/>
  <c r="J35"/>
  <c r="I35"/>
  <c r="H35"/>
  <c r="G35"/>
  <c r="F35"/>
  <c r="D35"/>
  <c r="J34"/>
  <c r="I34"/>
  <c r="H34"/>
  <c r="G34"/>
  <c r="F34"/>
  <c r="D34"/>
  <c r="J33"/>
  <c r="I33"/>
  <c r="H33"/>
  <c r="G33"/>
  <c r="F33"/>
  <c r="D33"/>
  <c r="J31"/>
  <c r="I31"/>
  <c r="H31"/>
  <c r="G31"/>
  <c r="F31"/>
  <c r="D31"/>
  <c r="J30"/>
  <c r="I30"/>
  <c r="H30"/>
  <c r="G30"/>
  <c r="F30"/>
  <c r="D30"/>
  <c r="J29"/>
  <c r="I29"/>
  <c r="H29"/>
  <c r="G29"/>
  <c r="F29"/>
  <c r="D29"/>
  <c r="J28"/>
  <c r="I28"/>
  <c r="H28"/>
  <c r="G28"/>
  <c r="F28"/>
  <c r="D28"/>
  <c r="J27"/>
  <c r="I27"/>
  <c r="H27"/>
  <c r="G27"/>
  <c r="F27"/>
  <c r="D27"/>
  <c r="J26"/>
  <c r="I26"/>
  <c r="H26"/>
  <c r="G26"/>
  <c r="F26"/>
  <c r="D26"/>
  <c r="J25"/>
  <c r="I25"/>
  <c r="H25"/>
  <c r="G25"/>
  <c r="F25"/>
  <c r="D25"/>
  <c r="J24"/>
  <c r="I24"/>
  <c r="H24"/>
  <c r="H40" s="1"/>
  <c r="G24"/>
  <c r="F24"/>
  <c r="D24"/>
  <c r="C21"/>
  <c r="B21" s="1"/>
  <c r="J20"/>
  <c r="I20"/>
  <c r="H20"/>
  <c r="G20"/>
  <c r="F20"/>
  <c r="D20"/>
  <c r="J19"/>
  <c r="I19"/>
  <c r="H19"/>
  <c r="G19"/>
  <c r="F19"/>
  <c r="D19"/>
  <c r="J18"/>
  <c r="I18"/>
  <c r="H18"/>
  <c r="G18"/>
  <c r="F18"/>
  <c r="D18"/>
  <c r="J17"/>
  <c r="I17"/>
  <c r="H17"/>
  <c r="G17"/>
  <c r="F17"/>
  <c r="D17"/>
  <c r="J16"/>
  <c r="I16"/>
  <c r="H16"/>
  <c r="G16"/>
  <c r="F16"/>
  <c r="D16"/>
  <c r="J15"/>
  <c r="I15"/>
  <c r="H15"/>
  <c r="G15"/>
  <c r="F15"/>
  <c r="D15"/>
  <c r="J14"/>
  <c r="I14"/>
  <c r="H14"/>
  <c r="G14"/>
  <c r="F14"/>
  <c r="D14"/>
  <c r="J13"/>
  <c r="I13"/>
  <c r="H13"/>
  <c r="G13"/>
  <c r="F13"/>
  <c r="D13"/>
  <c r="J12"/>
  <c r="I12"/>
  <c r="H12"/>
  <c r="G12"/>
  <c r="F12"/>
  <c r="D12"/>
  <c r="J11"/>
  <c r="I11"/>
  <c r="H11"/>
  <c r="G11"/>
  <c r="F11"/>
  <c r="D11"/>
  <c r="H21" l="1"/>
  <c r="I40"/>
  <c r="J40"/>
  <c r="G40"/>
  <c r="J21"/>
  <c r="I21"/>
  <c r="G21"/>
  <c r="E40"/>
  <c r="C44"/>
  <c r="B40"/>
  <c r="E13" i="21"/>
  <c r="E13" i="20"/>
  <c r="E13" i="19"/>
  <c r="S4"/>
  <c r="AI3" i="21"/>
  <c r="AI3" i="20"/>
  <c r="AI3" i="19"/>
  <c r="B218" i="21"/>
  <c r="B217"/>
  <c r="B216"/>
  <c r="B215"/>
  <c r="B214"/>
  <c r="B213"/>
  <c r="B212"/>
  <c r="B211"/>
  <c r="B210"/>
  <c r="B209"/>
  <c r="B208"/>
  <c r="B207"/>
  <c r="B206"/>
  <c r="B205"/>
  <c r="B204"/>
  <c r="B203"/>
  <c r="B202"/>
  <c r="B201"/>
  <c r="B200"/>
  <c r="B199"/>
  <c r="B198"/>
  <c r="B197"/>
  <c r="B196"/>
  <c r="B195"/>
  <c r="B194"/>
  <c r="B193"/>
  <c r="B192"/>
  <c r="B191"/>
  <c r="B190"/>
  <c r="B189"/>
  <c r="B188"/>
  <c r="B187"/>
  <c r="B186"/>
  <c r="B185"/>
  <c r="B184"/>
  <c r="B183"/>
  <c r="B182"/>
  <c r="B181"/>
  <c r="B180"/>
  <c r="B179"/>
  <c r="B178"/>
  <c r="B177"/>
  <c r="B176"/>
  <c r="B175"/>
  <c r="B174"/>
  <c r="B173"/>
  <c r="B172"/>
  <c r="B171"/>
  <c r="B170"/>
  <c r="B169"/>
  <c r="B168"/>
  <c r="B167"/>
  <c r="B166"/>
  <c r="B165"/>
  <c r="B164"/>
  <c r="B163"/>
  <c r="B162"/>
  <c r="B161"/>
  <c r="B160"/>
  <c r="B159"/>
  <c r="B158"/>
  <c r="B157"/>
  <c r="B156"/>
  <c r="B153"/>
  <c r="B152"/>
  <c r="B151"/>
  <c r="B150"/>
  <c r="B149"/>
  <c r="B148"/>
  <c r="B147"/>
  <c r="B146"/>
  <c r="B145"/>
  <c r="B144"/>
  <c r="B143"/>
  <c r="B142"/>
  <c r="B141"/>
  <c r="B140"/>
  <c r="B139"/>
  <c r="B138"/>
  <c r="B137"/>
  <c r="B136"/>
  <c r="B135"/>
  <c r="B134"/>
  <c r="B133"/>
  <c r="B132"/>
  <c r="B131"/>
  <c r="AF35"/>
  <c r="X30"/>
  <c r="J63" s="1"/>
  <c r="S4"/>
  <c r="B218" i="20"/>
  <c r="B217"/>
  <c r="B216"/>
  <c r="B215"/>
  <c r="B214"/>
  <c r="B213"/>
  <c r="B212"/>
  <c r="B211"/>
  <c r="B210"/>
  <c r="B209"/>
  <c r="B208"/>
  <c r="B207"/>
  <c r="B206"/>
  <c r="B205"/>
  <c r="B204"/>
  <c r="B203"/>
  <c r="B202"/>
  <c r="B201"/>
  <c r="B200"/>
  <c r="B199"/>
  <c r="B198"/>
  <c r="B197"/>
  <c r="B196"/>
  <c r="B195"/>
  <c r="B194"/>
  <c r="B193"/>
  <c r="B192"/>
  <c r="B191"/>
  <c r="B190"/>
  <c r="B189"/>
  <c r="B188"/>
  <c r="B187"/>
  <c r="B186"/>
  <c r="B185"/>
  <c r="B184"/>
  <c r="B183"/>
  <c r="B182"/>
  <c r="B181"/>
  <c r="B180"/>
  <c r="B179"/>
  <c r="B178"/>
  <c r="B177"/>
  <c r="B176"/>
  <c r="B175"/>
  <c r="B174"/>
  <c r="B173"/>
  <c r="B172"/>
  <c r="B171"/>
  <c r="B170"/>
  <c r="B169"/>
  <c r="B168"/>
  <c r="B167"/>
  <c r="B166"/>
  <c r="B165"/>
  <c r="B164"/>
  <c r="B163"/>
  <c r="B162"/>
  <c r="B161"/>
  <c r="B160"/>
  <c r="B159"/>
  <c r="B158"/>
  <c r="B157"/>
  <c r="B156"/>
  <c r="B153"/>
  <c r="B152"/>
  <c r="B151"/>
  <c r="B150"/>
  <c r="B149"/>
  <c r="B148"/>
  <c r="B147"/>
  <c r="B146"/>
  <c r="B145"/>
  <c r="B144"/>
  <c r="B143"/>
  <c r="B142"/>
  <c r="B141"/>
  <c r="B140"/>
  <c r="B139"/>
  <c r="B138"/>
  <c r="B137"/>
  <c r="B136"/>
  <c r="B135"/>
  <c r="B134"/>
  <c r="B133"/>
  <c r="B132"/>
  <c r="B131"/>
  <c r="AF35"/>
  <c r="X30"/>
  <c r="J93" s="1"/>
  <c r="S4"/>
  <c r="B218" i="19"/>
  <c r="B217"/>
  <c r="B216"/>
  <c r="B215"/>
  <c r="B214"/>
  <c r="B213"/>
  <c r="B212"/>
  <c r="B211"/>
  <c r="B210"/>
  <c r="B209"/>
  <c r="B208"/>
  <c r="B207"/>
  <c r="B206"/>
  <c r="B205"/>
  <c r="B204"/>
  <c r="B203"/>
  <c r="B202"/>
  <c r="B201"/>
  <c r="B200"/>
  <c r="B199"/>
  <c r="B198"/>
  <c r="B197"/>
  <c r="B196"/>
  <c r="B195"/>
  <c r="B194"/>
  <c r="B193"/>
  <c r="B192"/>
  <c r="B191"/>
  <c r="B190"/>
  <c r="B189"/>
  <c r="B188"/>
  <c r="B187"/>
  <c r="B186"/>
  <c r="B185"/>
  <c r="B184"/>
  <c r="B183"/>
  <c r="B182"/>
  <c r="B181"/>
  <c r="B180"/>
  <c r="B179"/>
  <c r="B178"/>
  <c r="B177"/>
  <c r="B176"/>
  <c r="B175"/>
  <c r="B174"/>
  <c r="B173"/>
  <c r="B172"/>
  <c r="B171"/>
  <c r="B170"/>
  <c r="B169"/>
  <c r="B168"/>
  <c r="B167"/>
  <c r="B166"/>
  <c r="B165"/>
  <c r="B164"/>
  <c r="B163"/>
  <c r="B162"/>
  <c r="B161"/>
  <c r="B160"/>
  <c r="B159"/>
  <c r="B158"/>
  <c r="B157"/>
  <c r="B156"/>
  <c r="B153"/>
  <c r="B152"/>
  <c r="B151"/>
  <c r="B150"/>
  <c r="B149"/>
  <c r="B148"/>
  <c r="B147"/>
  <c r="B146"/>
  <c r="B145"/>
  <c r="B144"/>
  <c r="B143"/>
  <c r="B142"/>
  <c r="B141"/>
  <c r="B140"/>
  <c r="B139"/>
  <c r="B138"/>
  <c r="B137"/>
  <c r="B136"/>
  <c r="B135"/>
  <c r="B134"/>
  <c r="B133"/>
  <c r="B132"/>
  <c r="B131"/>
  <c r="J93"/>
  <c r="J81"/>
  <c r="J45"/>
  <c r="AF35"/>
  <c r="X30"/>
  <c r="J69" s="1"/>
  <c r="J51" i="21"/>
  <c r="J75"/>
  <c r="J99"/>
  <c r="J57"/>
  <c r="J81"/>
  <c r="J51" i="20"/>
  <c r="J57"/>
  <c r="J81"/>
  <c r="J105"/>
  <c r="J99"/>
  <c r="J39"/>
  <c r="J63"/>
  <c r="J87"/>
  <c r="J75"/>
  <c r="J45"/>
  <c r="J69"/>
  <c r="J51" i="19"/>
  <c r="J75"/>
  <c r="J99"/>
  <c r="J39"/>
  <c r="J63"/>
  <c r="C42" i="22" l="1"/>
  <c r="E21"/>
  <c r="J87" i="19"/>
  <c r="J57"/>
  <c r="J105"/>
  <c r="J69" i="21"/>
  <c r="J39"/>
  <c r="J87"/>
  <c r="J105"/>
  <c r="J45"/>
  <c r="J93"/>
  <c r="D42" i="22" l="1"/>
  <c r="H43"/>
  <c r="A2" i="30" s="1"/>
</calcChain>
</file>

<file path=xl/comments1.xml><?xml version="1.0" encoding="utf-8"?>
<comments xmlns="http://schemas.openxmlformats.org/spreadsheetml/2006/main">
  <authors>
    <author>Autore</author>
  </authors>
  <commentList>
    <comment ref="E34" authorId="0">
      <text>
        <r>
          <rPr>
            <b/>
            <sz val="9"/>
            <color indexed="81"/>
            <rFont val="Tahoma"/>
            <family val="2"/>
          </rPr>
          <t>Autore:</t>
        </r>
        <r>
          <rPr>
            <sz val="9"/>
            <color indexed="81"/>
            <rFont val="Tahoma"/>
            <family val="2"/>
          </rPr>
          <t xml:space="preserve">
inversamente proporzionale. Se A obiettivo semplice da raggiungere</t>
        </r>
      </text>
    </comment>
  </commentList>
</comments>
</file>

<file path=xl/comments2.xml><?xml version="1.0" encoding="utf-8"?>
<comments xmlns="http://schemas.openxmlformats.org/spreadsheetml/2006/main">
  <authors>
    <author>Autore</author>
  </authors>
  <commentList>
    <comment ref="E34" authorId="0">
      <text>
        <r>
          <rPr>
            <b/>
            <sz val="9"/>
            <color indexed="81"/>
            <rFont val="Tahoma"/>
            <family val="2"/>
          </rPr>
          <t>Autore:</t>
        </r>
        <r>
          <rPr>
            <sz val="9"/>
            <color indexed="81"/>
            <rFont val="Tahoma"/>
            <family val="2"/>
          </rPr>
          <t xml:space="preserve">
inversamente proporzionale. Se A obiettivo semplice da raggiungere</t>
        </r>
      </text>
    </comment>
  </commentList>
</comments>
</file>

<file path=xl/comments3.xml><?xml version="1.0" encoding="utf-8"?>
<comments xmlns="http://schemas.openxmlformats.org/spreadsheetml/2006/main">
  <authors>
    <author>Autore</author>
  </authors>
  <commentList>
    <comment ref="E34" authorId="0">
      <text>
        <r>
          <rPr>
            <b/>
            <sz val="9"/>
            <color indexed="81"/>
            <rFont val="Tahoma"/>
            <family val="2"/>
          </rPr>
          <t>Autore:</t>
        </r>
        <r>
          <rPr>
            <sz val="9"/>
            <color indexed="81"/>
            <rFont val="Tahoma"/>
            <family val="2"/>
          </rPr>
          <t xml:space="preserve">
inversamente proporzionale. Se A obiettivo semplice da raggiungere</t>
        </r>
      </text>
    </comment>
  </commentList>
</comments>
</file>

<file path=xl/comments4.xml><?xml version="1.0" encoding="utf-8"?>
<comments xmlns="http://schemas.openxmlformats.org/spreadsheetml/2006/main">
  <authors>
    <author>Autore</author>
    <author>deidda</author>
  </authors>
  <commentList>
    <comment ref="B12" authorId="0">
      <text>
        <r>
          <rPr>
            <sz val="9"/>
            <color indexed="81"/>
            <rFont val="Tahoma"/>
            <family val="2"/>
          </rPr>
          <t xml:space="preserve">
Su questa scheda i collegamenti si devono fare manuali, perché i valori attesi possono sempre cambiare in base al CDR coinvolto</t>
        </r>
      </text>
    </comment>
    <comment ref="B56" authorId="1">
      <text>
        <r>
          <rPr>
            <b/>
            <sz val="9"/>
            <color indexed="81"/>
            <rFont val="Tahoma"/>
            <charset val="1"/>
          </rPr>
          <t>deidda:</t>
        </r>
        <r>
          <rPr>
            <sz val="9"/>
            <color indexed="81"/>
            <rFont val="Tahoma"/>
            <charset val="1"/>
          </rPr>
          <t xml:space="preserve">
</t>
        </r>
      </text>
    </comment>
  </commentList>
</comments>
</file>

<file path=xl/comments5.xml><?xml version="1.0" encoding="utf-8"?>
<comments xmlns="http://schemas.openxmlformats.org/spreadsheetml/2006/main">
  <authors>
    <author>Autore</author>
    <author>deidda</author>
  </authors>
  <commentList>
    <comment ref="B12" authorId="0">
      <text>
        <r>
          <rPr>
            <sz val="9"/>
            <color indexed="81"/>
            <rFont val="Tahoma"/>
            <family val="2"/>
          </rPr>
          <t xml:space="preserve">
Su questa scheda i collegamenti si devono fare manuali, perché i valori attesi possono sempre cambiare in base al CDR coinvolto</t>
        </r>
      </text>
    </comment>
    <comment ref="B56" authorId="1">
      <text>
        <r>
          <rPr>
            <b/>
            <sz val="9"/>
            <color indexed="81"/>
            <rFont val="Tahoma"/>
            <charset val="1"/>
          </rPr>
          <t>deidda:</t>
        </r>
        <r>
          <rPr>
            <sz val="9"/>
            <color indexed="81"/>
            <rFont val="Tahoma"/>
            <charset val="1"/>
          </rPr>
          <t xml:space="preserve">
</t>
        </r>
      </text>
    </comment>
  </commentList>
</comments>
</file>

<file path=xl/comments6.xml><?xml version="1.0" encoding="utf-8"?>
<comments xmlns="http://schemas.openxmlformats.org/spreadsheetml/2006/main">
  <authors>
    <author>Autore</author>
    <author>deidda</author>
  </authors>
  <commentList>
    <comment ref="B12" authorId="0">
      <text>
        <r>
          <rPr>
            <sz val="9"/>
            <color indexed="81"/>
            <rFont val="Tahoma"/>
            <family val="2"/>
          </rPr>
          <t xml:space="preserve">
Su questa scheda i collegamenti si devono fare manuali, perché i valori attesi possono sempre cambiare in base al CDR coinvolto</t>
        </r>
      </text>
    </comment>
    <comment ref="B56" authorId="1">
      <text>
        <r>
          <rPr>
            <b/>
            <sz val="9"/>
            <color indexed="81"/>
            <rFont val="Tahoma"/>
            <charset val="1"/>
          </rPr>
          <t>deidda:</t>
        </r>
        <r>
          <rPr>
            <sz val="9"/>
            <color indexed="81"/>
            <rFont val="Tahoma"/>
            <charset val="1"/>
          </rPr>
          <t xml:space="preserve">
</t>
        </r>
      </text>
    </comment>
  </commentList>
</comments>
</file>

<file path=xl/comments7.xml><?xml version="1.0" encoding="utf-8"?>
<comments xmlns="http://schemas.openxmlformats.org/spreadsheetml/2006/main">
  <authors>
    <author>Autore</author>
    <author>deidda</author>
  </authors>
  <commentList>
    <comment ref="B12" authorId="0">
      <text>
        <r>
          <rPr>
            <sz val="9"/>
            <color indexed="81"/>
            <rFont val="Tahoma"/>
            <family val="2"/>
          </rPr>
          <t xml:space="preserve">
Su questa scheda i collegamenti si devono fare manuali, perché i valori attesi possono sempre cambiare in base al CDR coinvolto</t>
        </r>
      </text>
    </comment>
    <comment ref="B56" authorId="1">
      <text>
        <r>
          <rPr>
            <b/>
            <sz val="9"/>
            <color indexed="81"/>
            <rFont val="Tahoma"/>
            <charset val="1"/>
          </rPr>
          <t>deidda:</t>
        </r>
        <r>
          <rPr>
            <sz val="9"/>
            <color indexed="81"/>
            <rFont val="Tahoma"/>
            <charset val="1"/>
          </rPr>
          <t xml:space="preserve">
</t>
        </r>
      </text>
    </comment>
  </commentList>
</comments>
</file>

<file path=xl/comments8.xml><?xml version="1.0" encoding="utf-8"?>
<comments xmlns="http://schemas.openxmlformats.org/spreadsheetml/2006/main">
  <authors>
    <author>Sias</author>
    <author>Pa1 Dasein S.p.A.</author>
  </authors>
  <commentList>
    <comment ref="E10" authorId="0">
      <text>
        <r>
          <rPr>
            <b/>
            <sz val="8"/>
            <color indexed="81"/>
            <rFont val="Tahoma"/>
            <family val="2"/>
          </rPr>
          <t>DASEIN:</t>
        </r>
        <r>
          <rPr>
            <sz val="8"/>
            <color indexed="81"/>
            <rFont val="Tahoma"/>
            <family val="2"/>
          </rPr>
          <t xml:space="preserve">
Inserire la percentuale di conseguimento dell'obiettivo da 0% a 100%</t>
        </r>
      </text>
    </comment>
    <comment ref="F10" authorId="1">
      <text>
        <r>
          <rPr>
            <b/>
            <sz val="8"/>
            <color indexed="81"/>
            <rFont val="Tahoma"/>
            <family val="2"/>
          </rPr>
          <t>Dasein:</t>
        </r>
        <r>
          <rPr>
            <sz val="8"/>
            <color indexed="81"/>
            <rFont val="Tahoma"/>
            <family val="2"/>
          </rPr>
          <t xml:space="preserve">
Il termine </t>
        </r>
        <r>
          <rPr>
            <b/>
            <sz val="8"/>
            <color indexed="81"/>
            <rFont val="Tahoma"/>
            <family val="2"/>
          </rPr>
          <t>non avviato</t>
        </r>
        <r>
          <rPr>
            <sz val="8"/>
            <color indexed="81"/>
            <rFont val="Tahoma"/>
            <family val="2"/>
          </rPr>
          <t xml:space="preserve"> indica che il titolare non ha articolato e implementato nessuna azione orientata al conseguimento dell'obiettivo. In termini percentuali il grado di conseguimento è inserito nel range  0% -20%.</t>
        </r>
      </text>
    </comment>
    <comment ref="G10" authorId="1">
      <text>
        <r>
          <rPr>
            <b/>
            <sz val="8"/>
            <color indexed="81"/>
            <rFont val="Tahoma"/>
            <family val="2"/>
          </rPr>
          <t>Dasein:</t>
        </r>
        <r>
          <rPr>
            <sz val="8"/>
            <color indexed="81"/>
            <rFont val="Tahoma"/>
            <family val="2"/>
          </rPr>
          <t xml:space="preserve">
Il termine avviato indica che il titolare dell'obiettivo ha dato avvio alle azioni necessarie per il conseguimento dell'obiettivo. In termini percentuali il grado di conseguimento  corrisponde al range tra l'21 % -50%.</t>
        </r>
      </text>
    </comment>
    <comment ref="H10" authorId="1">
      <text>
        <r>
          <rPr>
            <b/>
            <sz val="8"/>
            <color indexed="81"/>
            <rFont val="Tahoma"/>
            <family val="2"/>
          </rPr>
          <t>Dasein:</t>
        </r>
        <r>
          <rPr>
            <sz val="8"/>
            <color indexed="81"/>
            <rFont val="Tahoma"/>
            <family val="2"/>
          </rPr>
          <t xml:space="preserve">
Il termine perseguito indica che il titolare dell'obiettivo ha avviato le azioni necessarie per il conseguimento dell'obiettivo  completandone alcune delle fasi previste. In termini percentuali il grado di conseguimento corrisponde al  range trai il 51% -70%.</t>
        </r>
      </text>
    </comment>
    <comment ref="I10" authorId="1">
      <text>
        <r>
          <rPr>
            <b/>
            <sz val="8"/>
            <color indexed="81"/>
            <rFont val="Tahoma"/>
            <family val="2"/>
          </rPr>
          <t>Dasein.:</t>
        </r>
        <r>
          <rPr>
            <sz val="8"/>
            <color indexed="81"/>
            <rFont val="Tahoma"/>
            <family val="2"/>
          </rPr>
          <t xml:space="preserve">
Il termine raggiunto indica che il titolare dell'obiettivo ha conseguito l'obiettivo assegnato però presenta delle aree di miglioramento  sulle modalità di raggiungimento in quanto non soddisfa tutti i criteri di cui alla definizione di obiettivo. In termini percentuali  il grado di raggiungimento corrisponde al range tra il 71%-90%.</t>
        </r>
      </text>
    </comment>
    <comment ref="J10" authorId="1">
      <text>
        <r>
          <rPr>
            <b/>
            <sz val="8"/>
            <color indexed="81"/>
            <rFont val="Tahoma"/>
            <family val="2"/>
          </rPr>
          <t>Dasein:</t>
        </r>
        <r>
          <rPr>
            <sz val="8"/>
            <color indexed="81"/>
            <rFont val="Tahoma"/>
            <family val="2"/>
          </rPr>
          <t xml:space="preserve">
Con il termine pienamente raggiunto si intende che il titolare dell'obiettivo ha soddisfatto pienamente  sia gli aspetti quantitativi sia gli aspetti qualitativi e pertanto ha rispettato entrambi  i criteri delle definizione di obiettivo in uso. In termini percentuali il grado di conseguimento corrisponde  al range tra il 91% - 100%</t>
        </r>
      </text>
    </comment>
    <comment ref="F23" authorId="1">
      <text>
        <r>
          <rPr>
            <b/>
            <sz val="8"/>
            <color indexed="81"/>
            <rFont val="Tahoma"/>
            <family val="2"/>
          </rPr>
          <t>Dasein:</t>
        </r>
        <r>
          <rPr>
            <sz val="8"/>
            <color indexed="81"/>
            <rFont val="Tahoma"/>
            <family val="2"/>
          </rPr>
          <t xml:space="preserve">
Il termine </t>
        </r>
        <r>
          <rPr>
            <b/>
            <sz val="8"/>
            <color indexed="81"/>
            <rFont val="Tahoma"/>
            <family val="2"/>
          </rPr>
          <t>non avviato</t>
        </r>
        <r>
          <rPr>
            <sz val="8"/>
            <color indexed="81"/>
            <rFont val="Tahoma"/>
            <family val="2"/>
          </rPr>
          <t xml:space="preserve"> indica che il titolare non ha articolato e implementato nessuna azione orientata al conseguimento dell'obiettivo. In termini percentuali il grado di conseguimento è inserito nel range  0% -20%.</t>
        </r>
      </text>
    </comment>
    <comment ref="G23" authorId="1">
      <text>
        <r>
          <rPr>
            <b/>
            <sz val="8"/>
            <color indexed="81"/>
            <rFont val="Tahoma"/>
            <family val="2"/>
          </rPr>
          <t>Dasein:</t>
        </r>
        <r>
          <rPr>
            <sz val="8"/>
            <color indexed="81"/>
            <rFont val="Tahoma"/>
            <family val="2"/>
          </rPr>
          <t xml:space="preserve">
Il termine avviato indica che il titolare dell'obiettivo ha dato avvio alle azioni necessarie per il conseguimento dell'obiettivo. In termini percentuali il grado di conseguimento  corrisponde al range tra l'21 % -50%.</t>
        </r>
      </text>
    </comment>
    <comment ref="H23" authorId="1">
      <text>
        <r>
          <rPr>
            <b/>
            <sz val="8"/>
            <color indexed="81"/>
            <rFont val="Tahoma"/>
            <family val="2"/>
          </rPr>
          <t>Dasein:</t>
        </r>
        <r>
          <rPr>
            <sz val="8"/>
            <color indexed="81"/>
            <rFont val="Tahoma"/>
            <family val="2"/>
          </rPr>
          <t xml:space="preserve">
Il termine perseguito indica che il titolare dell'obiettivo ha avviato le azioni necessarie per il conseguimento dell'obiettivo  completandone alcune delle fasi previste. In termini percentuali il grado di conseguimento corrisponde al  range trai il 51% -70%.</t>
        </r>
      </text>
    </comment>
    <comment ref="I23" authorId="1">
      <text>
        <r>
          <rPr>
            <b/>
            <sz val="8"/>
            <color indexed="81"/>
            <rFont val="Tahoma"/>
            <family val="2"/>
          </rPr>
          <t>Dasein.:</t>
        </r>
        <r>
          <rPr>
            <sz val="8"/>
            <color indexed="81"/>
            <rFont val="Tahoma"/>
            <family val="2"/>
          </rPr>
          <t xml:space="preserve">
Il termine raggiunto indica che il titolare dell'obiettivo ha conseguito l'obiettivo assegnato però presenta delle aree di miglioramento  sulle modalità di raggiungimento in quanto non soddisfa tutti i criteri di cui alla definizione di obiettivo. In termini percentuali  il grado di raggiungimento corrisponde al range tra il 71%-90%.</t>
        </r>
      </text>
    </comment>
    <comment ref="J23" authorId="1">
      <text>
        <r>
          <rPr>
            <b/>
            <sz val="8"/>
            <color indexed="81"/>
            <rFont val="Tahoma"/>
            <family val="2"/>
          </rPr>
          <t>Dasein:</t>
        </r>
        <r>
          <rPr>
            <sz val="8"/>
            <color indexed="81"/>
            <rFont val="Tahoma"/>
            <family val="2"/>
          </rPr>
          <t xml:space="preserve">
Con il termine pienamente raggiunto si intende che il titolare dell'obiettivo ha soddisfatto pienamente  sia gli aspetti quantitativi sia gli aspetti qualitativi e pertanto ha rispettato entrambi  i criteri delle definizione di obiettivo in uso. In termini percentuali il grado di conseguimento corrisponde  al range tra il 91% - 100%</t>
        </r>
      </text>
    </comment>
  </commentList>
</comments>
</file>

<file path=xl/comments9.xml><?xml version="1.0" encoding="utf-8"?>
<comments xmlns="http://schemas.openxmlformats.org/spreadsheetml/2006/main">
  <authors>
    <author>Sias</author>
    <author>Pa1 Dasein S.p.A.</author>
  </authors>
  <commentList>
    <comment ref="E10" authorId="0">
      <text>
        <r>
          <rPr>
            <b/>
            <sz val="8"/>
            <color indexed="81"/>
            <rFont val="Tahoma"/>
            <family val="2"/>
          </rPr>
          <t>DASEIN:</t>
        </r>
        <r>
          <rPr>
            <sz val="8"/>
            <color indexed="81"/>
            <rFont val="Tahoma"/>
            <family val="2"/>
          </rPr>
          <t xml:space="preserve">
Inserire la percentuale di conseguimento dell'obiettivo da 0% a 100%</t>
        </r>
      </text>
    </comment>
    <comment ref="F10" authorId="1">
      <text>
        <r>
          <rPr>
            <b/>
            <sz val="8"/>
            <color indexed="81"/>
            <rFont val="Tahoma"/>
            <family val="2"/>
          </rPr>
          <t>Dasein:</t>
        </r>
        <r>
          <rPr>
            <sz val="8"/>
            <color indexed="81"/>
            <rFont val="Tahoma"/>
            <family val="2"/>
          </rPr>
          <t xml:space="preserve">
Il termine </t>
        </r>
        <r>
          <rPr>
            <b/>
            <sz val="8"/>
            <color indexed="81"/>
            <rFont val="Tahoma"/>
            <family val="2"/>
          </rPr>
          <t>non avviato</t>
        </r>
        <r>
          <rPr>
            <sz val="8"/>
            <color indexed="81"/>
            <rFont val="Tahoma"/>
            <family val="2"/>
          </rPr>
          <t xml:space="preserve"> indica che il titolare non ha articolato e implementato nessuna azione orientata al conseguimento dell'obiettivo. In termini percentuali il grado di conseguimento è inserito nel range  0% -20%.</t>
        </r>
      </text>
    </comment>
    <comment ref="G10" authorId="1">
      <text>
        <r>
          <rPr>
            <b/>
            <sz val="8"/>
            <color indexed="81"/>
            <rFont val="Tahoma"/>
            <family val="2"/>
          </rPr>
          <t>Dasein:</t>
        </r>
        <r>
          <rPr>
            <sz val="8"/>
            <color indexed="81"/>
            <rFont val="Tahoma"/>
            <family val="2"/>
          </rPr>
          <t xml:space="preserve">
Il termine avviato indica che il titolare dell'obiettivo ha dato avvio alle azioni necessarie per il conseguimento dell'obiettivo. In termini percentuali il grado di conseguimento  corrisponde al range tra l'21 % -50%.</t>
        </r>
      </text>
    </comment>
    <comment ref="H10" authorId="1">
      <text>
        <r>
          <rPr>
            <b/>
            <sz val="8"/>
            <color indexed="81"/>
            <rFont val="Tahoma"/>
            <family val="2"/>
          </rPr>
          <t>Dasein:</t>
        </r>
        <r>
          <rPr>
            <sz val="8"/>
            <color indexed="81"/>
            <rFont val="Tahoma"/>
            <family val="2"/>
          </rPr>
          <t xml:space="preserve">
Il termine perseguito indica che il titolare dell'obiettivo ha avviato le azioni necessarie per il conseguimento dell'obiettivo  completandone alcune delle fasi previste. In termini percentuali il grado di conseguimento corrisponde al  range trai il 51% -70%.</t>
        </r>
      </text>
    </comment>
    <comment ref="I10" authorId="1">
      <text>
        <r>
          <rPr>
            <b/>
            <sz val="8"/>
            <color indexed="81"/>
            <rFont val="Tahoma"/>
            <family val="2"/>
          </rPr>
          <t>Dasein.:</t>
        </r>
        <r>
          <rPr>
            <sz val="8"/>
            <color indexed="81"/>
            <rFont val="Tahoma"/>
            <family val="2"/>
          </rPr>
          <t xml:space="preserve">
Il termine raggiunto indica che il titolare dell'obiettivo ha conseguito l'obiettivo assegnato però presenta delle aree di miglioramento  sulle modalità di raggiungimento in quanto non soddisfa tutti i criteri di cui alla definizione di obiettivo. In termini percentuali  il grado di raggiungimento corrisponde al range tra il 71%-90%.</t>
        </r>
      </text>
    </comment>
    <comment ref="J10" authorId="1">
      <text>
        <r>
          <rPr>
            <b/>
            <sz val="8"/>
            <color indexed="81"/>
            <rFont val="Tahoma"/>
            <family val="2"/>
          </rPr>
          <t>Dasein:</t>
        </r>
        <r>
          <rPr>
            <sz val="8"/>
            <color indexed="81"/>
            <rFont val="Tahoma"/>
            <family val="2"/>
          </rPr>
          <t xml:space="preserve">
Con il termine pienamente raggiunto si intende che il titolare dell'obiettivo ha soddisfatto pienamente  sia gli aspetti quantitativi sia gli aspetti qualitativi e pertanto ha rispettato entrambi  i criteri delle definizione di obiettivo in uso. In termini percentuali il grado di conseguimento corrisponde  al range tra il 91% - 100%</t>
        </r>
      </text>
    </comment>
    <comment ref="F23" authorId="1">
      <text>
        <r>
          <rPr>
            <b/>
            <sz val="8"/>
            <color indexed="81"/>
            <rFont val="Tahoma"/>
            <family val="2"/>
          </rPr>
          <t>Dasein:</t>
        </r>
        <r>
          <rPr>
            <sz val="8"/>
            <color indexed="81"/>
            <rFont val="Tahoma"/>
            <family val="2"/>
          </rPr>
          <t xml:space="preserve">
Il termine </t>
        </r>
        <r>
          <rPr>
            <b/>
            <sz val="8"/>
            <color indexed="81"/>
            <rFont val="Tahoma"/>
            <family val="2"/>
          </rPr>
          <t>non avviato</t>
        </r>
        <r>
          <rPr>
            <sz val="8"/>
            <color indexed="81"/>
            <rFont val="Tahoma"/>
            <family val="2"/>
          </rPr>
          <t xml:space="preserve"> indica che il titolare non ha articolato e implementato nessuna azione orientata al conseguimento dell'obiettivo. In termini percentuali il grado di conseguimento è inserito nel range  0% -20%.</t>
        </r>
      </text>
    </comment>
    <comment ref="G23" authorId="1">
      <text>
        <r>
          <rPr>
            <b/>
            <sz val="8"/>
            <color indexed="81"/>
            <rFont val="Tahoma"/>
            <family val="2"/>
          </rPr>
          <t>Dasein:</t>
        </r>
        <r>
          <rPr>
            <sz val="8"/>
            <color indexed="81"/>
            <rFont val="Tahoma"/>
            <family val="2"/>
          </rPr>
          <t xml:space="preserve">
Il termine avviato indica che il titolare dell'obiettivo ha dato avvio alle azioni necessarie per il conseguimento dell'obiettivo. In termini percentuali il grado di conseguimento  corrisponde al range tra l'21 % -50%.</t>
        </r>
      </text>
    </comment>
    <comment ref="H23" authorId="1">
      <text>
        <r>
          <rPr>
            <b/>
            <sz val="8"/>
            <color indexed="81"/>
            <rFont val="Tahoma"/>
            <family val="2"/>
          </rPr>
          <t>Dasein:</t>
        </r>
        <r>
          <rPr>
            <sz val="8"/>
            <color indexed="81"/>
            <rFont val="Tahoma"/>
            <family val="2"/>
          </rPr>
          <t xml:space="preserve">
Il termine perseguito indica che il titolare dell'obiettivo ha avviato le azioni necessarie per il conseguimento dell'obiettivo  completandone alcune delle fasi previste. In termini percentuali il grado di conseguimento corrisponde al  range trai il 51% -70%.</t>
        </r>
      </text>
    </comment>
    <comment ref="I23" authorId="1">
      <text>
        <r>
          <rPr>
            <b/>
            <sz val="8"/>
            <color indexed="81"/>
            <rFont val="Tahoma"/>
            <family val="2"/>
          </rPr>
          <t>Dasein.:</t>
        </r>
        <r>
          <rPr>
            <sz val="8"/>
            <color indexed="81"/>
            <rFont val="Tahoma"/>
            <family val="2"/>
          </rPr>
          <t xml:space="preserve">
Il termine raggiunto indica che il titolare dell'obiettivo ha conseguito l'obiettivo assegnato però presenta delle aree di miglioramento  sulle modalità di raggiungimento in quanto non soddisfa tutti i criteri di cui alla definizione di obiettivo. In termini percentuali  il grado di raggiungimento corrisponde al range tra il 71%-90%.</t>
        </r>
      </text>
    </comment>
    <comment ref="J23" authorId="1">
      <text>
        <r>
          <rPr>
            <b/>
            <sz val="8"/>
            <color indexed="81"/>
            <rFont val="Tahoma"/>
            <family val="2"/>
          </rPr>
          <t>Dasein:</t>
        </r>
        <r>
          <rPr>
            <sz val="8"/>
            <color indexed="81"/>
            <rFont val="Tahoma"/>
            <family val="2"/>
          </rPr>
          <t xml:space="preserve">
Con il termine pienamente raggiunto si intende che il titolare dell'obiettivo ha soddisfatto pienamente  sia gli aspetti quantitativi sia gli aspetti qualitativi e pertanto ha rispettato entrambi  i criteri delle definizione di obiettivo in uso. In termini percentuali il grado di conseguimento corrisponde  al range tra il 91% - 100%</t>
        </r>
      </text>
    </comment>
  </commentList>
</comments>
</file>

<file path=xl/comments10.xml><?xml version="1.0" encoding="utf-8"?>
<comments xmlns="http://schemas.openxmlformats.org/spreadsheetml/2006/main">
  <authors>
    <author>Sias</author>
    <author>Pa1 Dasein S.p.A.</author>
  </authors>
  <commentList>
    <comment ref="E10" authorId="0">
      <text>
        <r>
          <rPr>
            <b/>
            <sz val="8"/>
            <color indexed="81"/>
            <rFont val="Tahoma"/>
            <family val="2"/>
          </rPr>
          <t>DASEIN:</t>
        </r>
        <r>
          <rPr>
            <sz val="8"/>
            <color indexed="81"/>
            <rFont val="Tahoma"/>
            <family val="2"/>
          </rPr>
          <t xml:space="preserve">
Inserire la percentuale di conseguimento dell'obiettivo da 0% a 100%</t>
        </r>
      </text>
    </comment>
    <comment ref="F10" authorId="1">
      <text>
        <r>
          <rPr>
            <b/>
            <sz val="8"/>
            <color indexed="81"/>
            <rFont val="Tahoma"/>
            <family val="2"/>
          </rPr>
          <t>Dasein:</t>
        </r>
        <r>
          <rPr>
            <sz val="8"/>
            <color indexed="81"/>
            <rFont val="Tahoma"/>
            <family val="2"/>
          </rPr>
          <t xml:space="preserve">
Il termine </t>
        </r>
        <r>
          <rPr>
            <b/>
            <sz val="8"/>
            <color indexed="81"/>
            <rFont val="Tahoma"/>
            <family val="2"/>
          </rPr>
          <t>non avviato</t>
        </r>
        <r>
          <rPr>
            <sz val="8"/>
            <color indexed="81"/>
            <rFont val="Tahoma"/>
            <family val="2"/>
          </rPr>
          <t xml:space="preserve"> indica che il titolare non ha articolato e implementato nessuna azione orientata al conseguimento dell'obiettivo. In termini percentuali il grado di conseguimento è inserito nel range  0% -20%.</t>
        </r>
      </text>
    </comment>
    <comment ref="G10" authorId="1">
      <text>
        <r>
          <rPr>
            <b/>
            <sz val="8"/>
            <color indexed="81"/>
            <rFont val="Tahoma"/>
            <family val="2"/>
          </rPr>
          <t>Dasein:</t>
        </r>
        <r>
          <rPr>
            <sz val="8"/>
            <color indexed="81"/>
            <rFont val="Tahoma"/>
            <family val="2"/>
          </rPr>
          <t xml:space="preserve">
Il termine avviato indica che il titolare dell'obiettivo ha dato avvio alle azioni necessarie per il conseguimento dell'obiettivo. In termini percentuali il grado di conseguimento  corrisponde al range tra l'21 % -50%.</t>
        </r>
      </text>
    </comment>
    <comment ref="H10" authorId="1">
      <text>
        <r>
          <rPr>
            <b/>
            <sz val="8"/>
            <color indexed="81"/>
            <rFont val="Tahoma"/>
            <family val="2"/>
          </rPr>
          <t>Dasein:</t>
        </r>
        <r>
          <rPr>
            <sz val="8"/>
            <color indexed="81"/>
            <rFont val="Tahoma"/>
            <family val="2"/>
          </rPr>
          <t xml:space="preserve">
Il termine perseguito indica che il titolare dell'obiettivo ha avviato le azioni necessarie per il conseguimento dell'obiettivo  completandone alcune delle fasi previste. In termini percentuali il grado di conseguimento corrisponde al  range trai il 51% -70%.</t>
        </r>
      </text>
    </comment>
    <comment ref="I10" authorId="1">
      <text>
        <r>
          <rPr>
            <b/>
            <sz val="8"/>
            <color indexed="81"/>
            <rFont val="Tahoma"/>
            <family val="2"/>
          </rPr>
          <t>Dasein.:</t>
        </r>
        <r>
          <rPr>
            <sz val="8"/>
            <color indexed="81"/>
            <rFont val="Tahoma"/>
            <family val="2"/>
          </rPr>
          <t xml:space="preserve">
Il termine raggiunto indica che il titolare dell'obiettivo ha conseguito l'obiettivo assegnato però presenta delle aree di miglioramento  sulle modalità di raggiungimento in quanto non soddisfa tutti i criteri di cui alla definizione di obiettivo. In termini percentuali  il grado di raggiungimento corrisponde al range tra il 71%-90%.</t>
        </r>
      </text>
    </comment>
    <comment ref="J10" authorId="1">
      <text>
        <r>
          <rPr>
            <b/>
            <sz val="8"/>
            <color indexed="81"/>
            <rFont val="Tahoma"/>
            <family val="2"/>
          </rPr>
          <t>Dasein:</t>
        </r>
        <r>
          <rPr>
            <sz val="8"/>
            <color indexed="81"/>
            <rFont val="Tahoma"/>
            <family val="2"/>
          </rPr>
          <t xml:space="preserve">
Con il termine pienamente raggiunto si intende che il titolare dell'obiettivo ha soddisfatto pienamente  sia gli aspetti quantitativi sia gli aspetti qualitativi e pertanto ha rispettato entrambi  i criteri delle definizione di obiettivo in uso. In termini percentuali il grado di conseguimento corrisponde  al range tra il 91% - 100%</t>
        </r>
      </text>
    </comment>
    <comment ref="F23" authorId="1">
      <text>
        <r>
          <rPr>
            <b/>
            <sz val="8"/>
            <color indexed="81"/>
            <rFont val="Tahoma"/>
            <family val="2"/>
          </rPr>
          <t>Dasein:</t>
        </r>
        <r>
          <rPr>
            <sz val="8"/>
            <color indexed="81"/>
            <rFont val="Tahoma"/>
            <family val="2"/>
          </rPr>
          <t xml:space="preserve">
Il termine </t>
        </r>
        <r>
          <rPr>
            <b/>
            <sz val="8"/>
            <color indexed="81"/>
            <rFont val="Tahoma"/>
            <family val="2"/>
          </rPr>
          <t>non avviato</t>
        </r>
        <r>
          <rPr>
            <sz val="8"/>
            <color indexed="81"/>
            <rFont val="Tahoma"/>
            <family val="2"/>
          </rPr>
          <t xml:space="preserve"> indica che il titolare non ha articolato e implementato nessuna azione orientata al conseguimento dell'obiettivo. In termini percentuali il grado di conseguimento è inserito nel range  0% -20%.</t>
        </r>
      </text>
    </comment>
    <comment ref="G23" authorId="1">
      <text>
        <r>
          <rPr>
            <b/>
            <sz val="8"/>
            <color indexed="81"/>
            <rFont val="Tahoma"/>
            <family val="2"/>
          </rPr>
          <t>Dasein:</t>
        </r>
        <r>
          <rPr>
            <sz val="8"/>
            <color indexed="81"/>
            <rFont val="Tahoma"/>
            <family val="2"/>
          </rPr>
          <t xml:space="preserve">
Il termine avviato indica che il titolare dell'obiettivo ha dato avvio alle azioni necessarie per il conseguimento dell'obiettivo. In termini percentuali il grado di conseguimento  corrisponde al range tra l'21 % -50%.</t>
        </r>
      </text>
    </comment>
    <comment ref="H23" authorId="1">
      <text>
        <r>
          <rPr>
            <b/>
            <sz val="8"/>
            <color indexed="81"/>
            <rFont val="Tahoma"/>
            <family val="2"/>
          </rPr>
          <t>Dasein:</t>
        </r>
        <r>
          <rPr>
            <sz val="8"/>
            <color indexed="81"/>
            <rFont val="Tahoma"/>
            <family val="2"/>
          </rPr>
          <t xml:space="preserve">
Il termine perseguito indica che il titolare dell'obiettivo ha avviato le azioni necessarie per il conseguimento dell'obiettivo  completandone alcune delle fasi previste. In termini percentuali il grado di conseguimento corrisponde al  range trai il 51% -70%.</t>
        </r>
      </text>
    </comment>
    <comment ref="I23" authorId="1">
      <text>
        <r>
          <rPr>
            <b/>
            <sz val="8"/>
            <color indexed="81"/>
            <rFont val="Tahoma"/>
            <family val="2"/>
          </rPr>
          <t>Dasein.:</t>
        </r>
        <r>
          <rPr>
            <sz val="8"/>
            <color indexed="81"/>
            <rFont val="Tahoma"/>
            <family val="2"/>
          </rPr>
          <t xml:space="preserve">
Il termine raggiunto indica che il titolare dell'obiettivo ha conseguito l'obiettivo assegnato però presenta delle aree di miglioramento  sulle modalità di raggiungimento in quanto non soddisfa tutti i criteri di cui alla definizione di obiettivo. In termini percentuali  il grado di raggiungimento corrisponde al range tra il 71%-90%.</t>
        </r>
      </text>
    </comment>
    <comment ref="J23" authorId="1">
      <text>
        <r>
          <rPr>
            <b/>
            <sz val="8"/>
            <color indexed="81"/>
            <rFont val="Tahoma"/>
            <family val="2"/>
          </rPr>
          <t>Dasein:</t>
        </r>
        <r>
          <rPr>
            <sz val="8"/>
            <color indexed="81"/>
            <rFont val="Tahoma"/>
            <family val="2"/>
          </rPr>
          <t xml:space="preserve">
Con il termine pienamente raggiunto si intende che il titolare dell'obiettivo ha soddisfatto pienamente  sia gli aspetti quantitativi sia gli aspetti qualitativi e pertanto ha rispettato entrambi  i criteri delle definizione di obiettivo in uso. In termini percentuali il grado di conseguimento corrisponde  al range tra il 91% - 100%</t>
        </r>
      </text>
    </comment>
  </commentList>
</comments>
</file>

<file path=xl/comments11.xml><?xml version="1.0" encoding="utf-8"?>
<comments xmlns="http://schemas.openxmlformats.org/spreadsheetml/2006/main">
  <authors>
    <author>Sias</author>
    <author>Pa1 Dasein S.p.A.</author>
  </authors>
  <commentList>
    <comment ref="E10" authorId="0">
      <text>
        <r>
          <rPr>
            <b/>
            <sz val="8"/>
            <color indexed="81"/>
            <rFont val="Tahoma"/>
            <family val="2"/>
          </rPr>
          <t>DASEIN:</t>
        </r>
        <r>
          <rPr>
            <sz val="8"/>
            <color indexed="81"/>
            <rFont val="Tahoma"/>
            <family val="2"/>
          </rPr>
          <t xml:space="preserve">
Inserire la percentuale di conseguimento dell'obiettivo da 0% a 100%</t>
        </r>
      </text>
    </comment>
    <comment ref="F10" authorId="1">
      <text>
        <r>
          <rPr>
            <b/>
            <sz val="8"/>
            <color indexed="81"/>
            <rFont val="Tahoma"/>
            <family val="2"/>
          </rPr>
          <t>Dasein:</t>
        </r>
        <r>
          <rPr>
            <sz val="8"/>
            <color indexed="81"/>
            <rFont val="Tahoma"/>
            <family val="2"/>
          </rPr>
          <t xml:space="preserve">
Il termine </t>
        </r>
        <r>
          <rPr>
            <b/>
            <sz val="8"/>
            <color indexed="81"/>
            <rFont val="Tahoma"/>
            <family val="2"/>
          </rPr>
          <t>non avviato</t>
        </r>
        <r>
          <rPr>
            <sz val="8"/>
            <color indexed="81"/>
            <rFont val="Tahoma"/>
            <family val="2"/>
          </rPr>
          <t xml:space="preserve"> indica che il titolare non ha articolato e implementato nessuna azione orientata al conseguimento dell'obiettivo. In termini percentuali il grado di conseguimento è inserito nel range  0% -20%.</t>
        </r>
      </text>
    </comment>
    <comment ref="G10" authorId="1">
      <text>
        <r>
          <rPr>
            <b/>
            <sz val="8"/>
            <color indexed="81"/>
            <rFont val="Tahoma"/>
            <family val="2"/>
          </rPr>
          <t>Dasein:</t>
        </r>
        <r>
          <rPr>
            <sz val="8"/>
            <color indexed="81"/>
            <rFont val="Tahoma"/>
            <family val="2"/>
          </rPr>
          <t xml:space="preserve">
Il termine avviato indica che il titolare dell'obiettivo ha dato avvio alle azioni necessarie per il conseguimento dell'obiettivo. In termini percentuali il grado di conseguimento  corrisponde al range tra l'21 % -50%.</t>
        </r>
      </text>
    </comment>
    <comment ref="H10" authorId="1">
      <text>
        <r>
          <rPr>
            <b/>
            <sz val="8"/>
            <color indexed="81"/>
            <rFont val="Tahoma"/>
            <family val="2"/>
          </rPr>
          <t>Dasein:</t>
        </r>
        <r>
          <rPr>
            <sz val="8"/>
            <color indexed="81"/>
            <rFont val="Tahoma"/>
            <family val="2"/>
          </rPr>
          <t xml:space="preserve">
Il termine perseguito indica che il titolare dell'obiettivo ha avviato le azioni necessarie per il conseguimento dell'obiettivo  completandone alcune delle fasi previste. In termini percentuali il grado di conseguimento corrisponde al  range trai il 51% -70%.</t>
        </r>
      </text>
    </comment>
    <comment ref="I10" authorId="1">
      <text>
        <r>
          <rPr>
            <b/>
            <sz val="8"/>
            <color indexed="81"/>
            <rFont val="Tahoma"/>
            <family val="2"/>
          </rPr>
          <t>Dasein.:</t>
        </r>
        <r>
          <rPr>
            <sz val="8"/>
            <color indexed="81"/>
            <rFont val="Tahoma"/>
            <family val="2"/>
          </rPr>
          <t xml:space="preserve">
Il termine raggiunto indica che il titolare dell'obiettivo ha conseguito l'obiettivo assegnato però presenta delle aree di miglioramento  sulle modalità di raggiungimento in quanto non soddisfa tutti i criteri di cui alla definizione di obiettivo. In termini percentuali  il grado di raggiungimento corrisponde al range tra il 71%-90%.</t>
        </r>
      </text>
    </comment>
    <comment ref="J10" authorId="1">
      <text>
        <r>
          <rPr>
            <b/>
            <sz val="8"/>
            <color indexed="81"/>
            <rFont val="Tahoma"/>
            <family val="2"/>
          </rPr>
          <t>Dasein:</t>
        </r>
        <r>
          <rPr>
            <sz val="8"/>
            <color indexed="81"/>
            <rFont val="Tahoma"/>
            <family val="2"/>
          </rPr>
          <t xml:space="preserve">
Con il termine pienamente raggiunto si intende che il titolare dell'obiettivo ha soddisfatto pienamente  sia gli aspetti quantitativi sia gli aspetti qualitativi e pertanto ha rispettato entrambi  i criteri delle definizione di obiettivo in uso. In termini percentuali il grado di conseguimento corrisponde  al range tra il 91% - 100%</t>
        </r>
      </text>
    </comment>
    <comment ref="F23" authorId="1">
      <text>
        <r>
          <rPr>
            <b/>
            <sz val="8"/>
            <color indexed="81"/>
            <rFont val="Tahoma"/>
            <family val="2"/>
          </rPr>
          <t>Dasein:</t>
        </r>
        <r>
          <rPr>
            <sz val="8"/>
            <color indexed="81"/>
            <rFont val="Tahoma"/>
            <family val="2"/>
          </rPr>
          <t xml:space="preserve">
Il termine </t>
        </r>
        <r>
          <rPr>
            <b/>
            <sz val="8"/>
            <color indexed="81"/>
            <rFont val="Tahoma"/>
            <family val="2"/>
          </rPr>
          <t>non avviato</t>
        </r>
        <r>
          <rPr>
            <sz val="8"/>
            <color indexed="81"/>
            <rFont val="Tahoma"/>
            <family val="2"/>
          </rPr>
          <t xml:space="preserve"> indica che il titolare non ha articolato e implementato nessuna azione orientata al conseguimento dell'obiettivo. In termini percentuali il grado di conseguimento è inserito nel range  0% -20%.</t>
        </r>
      </text>
    </comment>
    <comment ref="G23" authorId="1">
      <text>
        <r>
          <rPr>
            <b/>
            <sz val="8"/>
            <color indexed="81"/>
            <rFont val="Tahoma"/>
            <family val="2"/>
          </rPr>
          <t>Dasein:</t>
        </r>
        <r>
          <rPr>
            <sz val="8"/>
            <color indexed="81"/>
            <rFont val="Tahoma"/>
            <family val="2"/>
          </rPr>
          <t xml:space="preserve">
Il termine avviato indica che il titolare dell'obiettivo ha dato avvio alle azioni necessarie per il conseguimento dell'obiettivo. In termini percentuali il grado di conseguimento  corrisponde al range tra l'21 % -50%.</t>
        </r>
      </text>
    </comment>
    <comment ref="H23" authorId="1">
      <text>
        <r>
          <rPr>
            <b/>
            <sz val="8"/>
            <color indexed="81"/>
            <rFont val="Tahoma"/>
            <family val="2"/>
          </rPr>
          <t>Dasein:</t>
        </r>
        <r>
          <rPr>
            <sz val="8"/>
            <color indexed="81"/>
            <rFont val="Tahoma"/>
            <family val="2"/>
          </rPr>
          <t xml:space="preserve">
Il termine perseguito indica che il titolare dell'obiettivo ha avviato le azioni necessarie per il conseguimento dell'obiettivo  completandone alcune delle fasi previste. In termini percentuali il grado di conseguimento corrisponde al  range trai il 51% -70%.</t>
        </r>
      </text>
    </comment>
    <comment ref="I23" authorId="1">
      <text>
        <r>
          <rPr>
            <b/>
            <sz val="8"/>
            <color indexed="81"/>
            <rFont val="Tahoma"/>
            <family val="2"/>
          </rPr>
          <t>Dasein.:</t>
        </r>
        <r>
          <rPr>
            <sz val="8"/>
            <color indexed="81"/>
            <rFont val="Tahoma"/>
            <family val="2"/>
          </rPr>
          <t xml:space="preserve">
Il termine raggiunto indica che il titolare dell'obiettivo ha conseguito l'obiettivo assegnato però presenta delle aree di miglioramento  sulle modalità di raggiungimento in quanto non soddisfa tutti i criteri di cui alla definizione di obiettivo. In termini percentuali  il grado di raggiungimento corrisponde al range tra il 71%-90%.</t>
        </r>
      </text>
    </comment>
    <comment ref="J23" authorId="1">
      <text>
        <r>
          <rPr>
            <b/>
            <sz val="8"/>
            <color indexed="81"/>
            <rFont val="Tahoma"/>
            <family val="2"/>
          </rPr>
          <t>Dasein:</t>
        </r>
        <r>
          <rPr>
            <sz val="8"/>
            <color indexed="81"/>
            <rFont val="Tahoma"/>
            <family val="2"/>
          </rPr>
          <t xml:space="preserve">
Con il termine pienamente raggiunto si intende che il titolare dell'obiettivo ha soddisfatto pienamente  sia gli aspetti quantitativi sia gli aspetti qualitativi e pertanto ha rispettato entrambi  i criteri delle definizione di obiettivo in uso. In termini percentuali il grado di conseguimento corrisponde  al range tra il 91% - 100%</t>
        </r>
      </text>
    </comment>
  </commentList>
</comments>
</file>

<file path=xl/comments12.xml><?xml version="1.0" encoding="utf-8"?>
<comments xmlns="http://schemas.openxmlformats.org/spreadsheetml/2006/main">
  <authors>
    <author>Sias</author>
    <author>Pa1 Dasein S.p.A.</author>
  </authors>
  <commentList>
    <comment ref="E10" authorId="0">
      <text>
        <r>
          <rPr>
            <b/>
            <sz val="8"/>
            <color indexed="81"/>
            <rFont val="Tahoma"/>
            <family val="2"/>
          </rPr>
          <t>DASEIN:</t>
        </r>
        <r>
          <rPr>
            <sz val="8"/>
            <color indexed="81"/>
            <rFont val="Tahoma"/>
            <family val="2"/>
          </rPr>
          <t xml:space="preserve">
Inserire la percentuale di conseguimento dell'obiettivo da 0% a 100%</t>
        </r>
      </text>
    </comment>
    <comment ref="F10" authorId="1">
      <text>
        <r>
          <rPr>
            <b/>
            <sz val="8"/>
            <color indexed="81"/>
            <rFont val="Tahoma"/>
            <family val="2"/>
          </rPr>
          <t>Dasein:</t>
        </r>
        <r>
          <rPr>
            <sz val="8"/>
            <color indexed="81"/>
            <rFont val="Tahoma"/>
            <family val="2"/>
          </rPr>
          <t xml:space="preserve">
Il termine </t>
        </r>
        <r>
          <rPr>
            <b/>
            <sz val="8"/>
            <color indexed="81"/>
            <rFont val="Tahoma"/>
            <family val="2"/>
          </rPr>
          <t>non avviato</t>
        </r>
        <r>
          <rPr>
            <sz val="8"/>
            <color indexed="81"/>
            <rFont val="Tahoma"/>
            <family val="2"/>
          </rPr>
          <t xml:space="preserve"> indica che il titolare non ha articolato e implementato nessuna azione orientata al conseguimento dell'obiettivo. In termini percentuali il grado di conseguimento è inserito nel range  0% -20%.</t>
        </r>
      </text>
    </comment>
    <comment ref="G10" authorId="1">
      <text>
        <r>
          <rPr>
            <b/>
            <sz val="8"/>
            <color indexed="81"/>
            <rFont val="Tahoma"/>
            <family val="2"/>
          </rPr>
          <t>Dasein:</t>
        </r>
        <r>
          <rPr>
            <sz val="8"/>
            <color indexed="81"/>
            <rFont val="Tahoma"/>
            <family val="2"/>
          </rPr>
          <t xml:space="preserve">
Il termine avviato indica che il titolare dell'obiettivo ha dato avvio alle azioni necessarie per il conseguimento dell'obiettivo. In termini percentuali il grado di conseguimento  corrisponde al range tra l'21 % -50%.</t>
        </r>
      </text>
    </comment>
    <comment ref="H10" authorId="1">
      <text>
        <r>
          <rPr>
            <b/>
            <sz val="8"/>
            <color indexed="81"/>
            <rFont val="Tahoma"/>
            <family val="2"/>
          </rPr>
          <t>Dasein:</t>
        </r>
        <r>
          <rPr>
            <sz val="8"/>
            <color indexed="81"/>
            <rFont val="Tahoma"/>
            <family val="2"/>
          </rPr>
          <t xml:space="preserve">
Il termine perseguito indica che il titolare dell'obiettivo ha avviato le azioni necessarie per il conseguimento dell'obiettivo  completandone alcune delle fasi previste. In termini percentuali il grado di conseguimento corrisponde al  range trai il 51% -70%.</t>
        </r>
      </text>
    </comment>
    <comment ref="I10" authorId="1">
      <text>
        <r>
          <rPr>
            <b/>
            <sz val="8"/>
            <color indexed="81"/>
            <rFont val="Tahoma"/>
            <family val="2"/>
          </rPr>
          <t>Dasein.:</t>
        </r>
        <r>
          <rPr>
            <sz val="8"/>
            <color indexed="81"/>
            <rFont val="Tahoma"/>
            <family val="2"/>
          </rPr>
          <t xml:space="preserve">
Il termine raggiunto indica che il titolare dell'obiettivo ha conseguito l'obiettivo assegnato però presenta delle aree di miglioramento  sulle modalità di raggiungimento in quanto non soddisfa tutti i criteri di cui alla definizione di obiettivo. In termini percentuali  il grado di raggiungimento corrisponde al range tra il 71%-90%.</t>
        </r>
      </text>
    </comment>
    <comment ref="J10" authorId="1">
      <text>
        <r>
          <rPr>
            <b/>
            <sz val="8"/>
            <color indexed="81"/>
            <rFont val="Tahoma"/>
            <family val="2"/>
          </rPr>
          <t>Dasein:</t>
        </r>
        <r>
          <rPr>
            <sz val="8"/>
            <color indexed="81"/>
            <rFont val="Tahoma"/>
            <family val="2"/>
          </rPr>
          <t xml:space="preserve">
Con il termine pienamente raggiunto si intende che il titolare dell'obiettivo ha soddisfatto pienamente  sia gli aspetti quantitativi sia gli aspetti qualitativi e pertanto ha rispettato entrambi  i criteri delle definizione di obiettivo in uso. In termini percentuali il grado di conseguimento corrisponde  al range tra il 91% - 100%</t>
        </r>
      </text>
    </comment>
    <comment ref="F23" authorId="1">
      <text>
        <r>
          <rPr>
            <b/>
            <sz val="8"/>
            <color indexed="81"/>
            <rFont val="Tahoma"/>
            <family val="2"/>
          </rPr>
          <t>Dasein:</t>
        </r>
        <r>
          <rPr>
            <sz val="8"/>
            <color indexed="81"/>
            <rFont val="Tahoma"/>
            <family val="2"/>
          </rPr>
          <t xml:space="preserve">
Il termine </t>
        </r>
        <r>
          <rPr>
            <b/>
            <sz val="8"/>
            <color indexed="81"/>
            <rFont val="Tahoma"/>
            <family val="2"/>
          </rPr>
          <t>non avviato</t>
        </r>
        <r>
          <rPr>
            <sz val="8"/>
            <color indexed="81"/>
            <rFont val="Tahoma"/>
            <family val="2"/>
          </rPr>
          <t xml:space="preserve"> indica che il titolare non ha articolato e implementato nessuna azione orientata al conseguimento dell'obiettivo. In termini percentuali il grado di conseguimento è inserito nel range  0% -20%.</t>
        </r>
      </text>
    </comment>
    <comment ref="G23" authorId="1">
      <text>
        <r>
          <rPr>
            <b/>
            <sz val="8"/>
            <color indexed="81"/>
            <rFont val="Tahoma"/>
            <family val="2"/>
          </rPr>
          <t>Dasein:</t>
        </r>
        <r>
          <rPr>
            <sz val="8"/>
            <color indexed="81"/>
            <rFont val="Tahoma"/>
            <family val="2"/>
          </rPr>
          <t xml:space="preserve">
Il termine avviato indica che il titolare dell'obiettivo ha dato avvio alle azioni necessarie per il conseguimento dell'obiettivo. In termini percentuali il grado di conseguimento  corrisponde al range tra l'21 % -50%.</t>
        </r>
      </text>
    </comment>
    <comment ref="H23" authorId="1">
      <text>
        <r>
          <rPr>
            <b/>
            <sz val="8"/>
            <color indexed="81"/>
            <rFont val="Tahoma"/>
            <family val="2"/>
          </rPr>
          <t>Dasein:</t>
        </r>
        <r>
          <rPr>
            <sz val="8"/>
            <color indexed="81"/>
            <rFont val="Tahoma"/>
            <family val="2"/>
          </rPr>
          <t xml:space="preserve">
Il termine perseguito indica che il titolare dell'obiettivo ha avviato le azioni necessarie per il conseguimento dell'obiettivo  completandone alcune delle fasi previste. In termini percentuali il grado di conseguimento corrisponde al  range trai il 51% -70%.</t>
        </r>
      </text>
    </comment>
    <comment ref="I23" authorId="1">
      <text>
        <r>
          <rPr>
            <b/>
            <sz val="8"/>
            <color indexed="81"/>
            <rFont val="Tahoma"/>
            <family val="2"/>
          </rPr>
          <t>Dasein.:</t>
        </r>
        <r>
          <rPr>
            <sz val="8"/>
            <color indexed="81"/>
            <rFont val="Tahoma"/>
            <family val="2"/>
          </rPr>
          <t xml:space="preserve">
Il termine raggiunto indica che il titolare dell'obiettivo ha conseguito l'obiettivo assegnato però presenta delle aree di miglioramento  sulle modalità di raggiungimento in quanto non soddisfa tutti i criteri di cui alla definizione di obiettivo. In termini percentuali  il grado di raggiungimento corrisponde al range tra il 71%-90%.</t>
        </r>
      </text>
    </comment>
    <comment ref="J23" authorId="1">
      <text>
        <r>
          <rPr>
            <b/>
            <sz val="8"/>
            <color indexed="81"/>
            <rFont val="Tahoma"/>
            <family val="2"/>
          </rPr>
          <t>Dasein:</t>
        </r>
        <r>
          <rPr>
            <sz val="8"/>
            <color indexed="81"/>
            <rFont val="Tahoma"/>
            <family val="2"/>
          </rPr>
          <t xml:space="preserve">
Con il termine pienamente raggiunto si intende che il titolare dell'obiettivo ha soddisfatto pienamente  sia gli aspetti quantitativi sia gli aspetti qualitativi e pertanto ha rispettato entrambi  i criteri delle definizione di obiettivo in uso. In termini percentuali il grado di conseguimento corrisponde  al range tra il 91% - 100%</t>
        </r>
      </text>
    </comment>
  </commentList>
</comments>
</file>

<file path=xl/comments13.xml><?xml version="1.0" encoding="utf-8"?>
<comments xmlns="http://schemas.openxmlformats.org/spreadsheetml/2006/main">
  <authors>
    <author>Sias</author>
    <author>Pa1 Dasein S.p.A.</author>
  </authors>
  <commentList>
    <comment ref="E10" authorId="0">
      <text>
        <r>
          <rPr>
            <b/>
            <sz val="8"/>
            <color indexed="81"/>
            <rFont val="Tahoma"/>
            <family val="2"/>
          </rPr>
          <t>DASEIN:</t>
        </r>
        <r>
          <rPr>
            <sz val="8"/>
            <color indexed="81"/>
            <rFont val="Tahoma"/>
            <family val="2"/>
          </rPr>
          <t xml:space="preserve">
Inserire la percentuale di conseguimento dell'obiettivo da 0% a 100%</t>
        </r>
      </text>
    </comment>
    <comment ref="F10" authorId="1">
      <text>
        <r>
          <rPr>
            <b/>
            <sz val="8"/>
            <color indexed="81"/>
            <rFont val="Tahoma"/>
            <family val="2"/>
          </rPr>
          <t>Dasein:</t>
        </r>
        <r>
          <rPr>
            <sz val="8"/>
            <color indexed="81"/>
            <rFont val="Tahoma"/>
            <family val="2"/>
          </rPr>
          <t xml:space="preserve">
Il termine </t>
        </r>
        <r>
          <rPr>
            <b/>
            <sz val="8"/>
            <color indexed="81"/>
            <rFont val="Tahoma"/>
            <family val="2"/>
          </rPr>
          <t>non avviato</t>
        </r>
        <r>
          <rPr>
            <sz val="8"/>
            <color indexed="81"/>
            <rFont val="Tahoma"/>
            <family val="2"/>
          </rPr>
          <t xml:space="preserve"> indica che il titolare non ha articolato e implementato nessuna azione orientata al conseguimento dell'obiettivo. In termini percentuali il grado di conseguimento è inserito nel range  0% -20%.</t>
        </r>
      </text>
    </comment>
    <comment ref="G10" authorId="1">
      <text>
        <r>
          <rPr>
            <b/>
            <sz val="8"/>
            <color indexed="81"/>
            <rFont val="Tahoma"/>
            <family val="2"/>
          </rPr>
          <t>Dasein:</t>
        </r>
        <r>
          <rPr>
            <sz val="8"/>
            <color indexed="81"/>
            <rFont val="Tahoma"/>
            <family val="2"/>
          </rPr>
          <t xml:space="preserve">
Il termine avviato indica che il titolare dell'obiettivo ha dato avvio alle azioni necessarie per il conseguimento dell'obiettivo. In termini percentuali il grado di conseguimento  corrisponde al range tra l'21 % -50%.</t>
        </r>
      </text>
    </comment>
    <comment ref="H10" authorId="1">
      <text>
        <r>
          <rPr>
            <b/>
            <sz val="8"/>
            <color indexed="81"/>
            <rFont val="Tahoma"/>
            <family val="2"/>
          </rPr>
          <t>Dasein:</t>
        </r>
        <r>
          <rPr>
            <sz val="8"/>
            <color indexed="81"/>
            <rFont val="Tahoma"/>
            <family val="2"/>
          </rPr>
          <t xml:space="preserve">
Il termine perseguito indica che il titolare dell'obiettivo ha avviato le azioni necessarie per il conseguimento dell'obiettivo  completandone alcune delle fasi previste. In termini percentuali il grado di conseguimento corrisponde al  range trai il 51% -70%.</t>
        </r>
      </text>
    </comment>
    <comment ref="I10" authorId="1">
      <text>
        <r>
          <rPr>
            <b/>
            <sz val="8"/>
            <color indexed="81"/>
            <rFont val="Tahoma"/>
            <family val="2"/>
          </rPr>
          <t>Dasein.:</t>
        </r>
        <r>
          <rPr>
            <sz val="8"/>
            <color indexed="81"/>
            <rFont val="Tahoma"/>
            <family val="2"/>
          </rPr>
          <t xml:space="preserve">
Il termine raggiunto indica che il titolare dell'obiettivo ha conseguito l'obiettivo assegnato però presenta delle aree di miglioramento  sulle modalità di raggiungimento in quanto non soddisfa tutti i criteri di cui alla definizione di obiettivo. In termini percentuali  il grado di raggiungimento corrisponde al range tra il 71%-90%.</t>
        </r>
      </text>
    </comment>
    <comment ref="J10" authorId="1">
      <text>
        <r>
          <rPr>
            <b/>
            <sz val="8"/>
            <color indexed="81"/>
            <rFont val="Tahoma"/>
            <family val="2"/>
          </rPr>
          <t>Dasein:</t>
        </r>
        <r>
          <rPr>
            <sz val="8"/>
            <color indexed="81"/>
            <rFont val="Tahoma"/>
            <family val="2"/>
          </rPr>
          <t xml:space="preserve">
Con il termine pienamente raggiunto si intende che il titolare dell'obiettivo ha soddisfatto pienamente  sia gli aspetti quantitativi sia gli aspetti qualitativi e pertanto ha rispettato entrambi  i criteri delle definizione di obiettivo in uso. In termini percentuali il grado di conseguimento corrisponde  al range tra il 91% - 100%</t>
        </r>
      </text>
    </comment>
    <comment ref="F23" authorId="1">
      <text>
        <r>
          <rPr>
            <b/>
            <sz val="8"/>
            <color indexed="81"/>
            <rFont val="Tahoma"/>
            <family val="2"/>
          </rPr>
          <t>Dasein:</t>
        </r>
        <r>
          <rPr>
            <sz val="8"/>
            <color indexed="81"/>
            <rFont val="Tahoma"/>
            <family val="2"/>
          </rPr>
          <t xml:space="preserve">
Il termine </t>
        </r>
        <r>
          <rPr>
            <b/>
            <sz val="8"/>
            <color indexed="81"/>
            <rFont val="Tahoma"/>
            <family val="2"/>
          </rPr>
          <t>non avviato</t>
        </r>
        <r>
          <rPr>
            <sz val="8"/>
            <color indexed="81"/>
            <rFont val="Tahoma"/>
            <family val="2"/>
          </rPr>
          <t xml:space="preserve"> indica che il titolare non ha articolato e implementato nessuna azione orientata al conseguimento dell'obiettivo. In termini percentuali il grado di conseguimento è inserito nel range  0% -20%.</t>
        </r>
      </text>
    </comment>
    <comment ref="G23" authorId="1">
      <text>
        <r>
          <rPr>
            <b/>
            <sz val="8"/>
            <color indexed="81"/>
            <rFont val="Tahoma"/>
            <family val="2"/>
          </rPr>
          <t>Dasein:</t>
        </r>
        <r>
          <rPr>
            <sz val="8"/>
            <color indexed="81"/>
            <rFont val="Tahoma"/>
            <family val="2"/>
          </rPr>
          <t xml:space="preserve">
Il termine avviato indica che il titolare dell'obiettivo ha dato avvio alle azioni necessarie per il conseguimento dell'obiettivo. In termini percentuali il grado di conseguimento  corrisponde al range tra l'21 % -50%.</t>
        </r>
      </text>
    </comment>
    <comment ref="H23" authorId="1">
      <text>
        <r>
          <rPr>
            <b/>
            <sz val="8"/>
            <color indexed="81"/>
            <rFont val="Tahoma"/>
            <family val="2"/>
          </rPr>
          <t>Dasein:</t>
        </r>
        <r>
          <rPr>
            <sz val="8"/>
            <color indexed="81"/>
            <rFont val="Tahoma"/>
            <family val="2"/>
          </rPr>
          <t xml:space="preserve">
Il termine perseguito indica che il titolare dell'obiettivo ha avviato le azioni necessarie per il conseguimento dell'obiettivo  completandone alcune delle fasi previste. In termini percentuali il grado di conseguimento corrisponde al  range trai il 51% -70%.</t>
        </r>
      </text>
    </comment>
    <comment ref="I23" authorId="1">
      <text>
        <r>
          <rPr>
            <b/>
            <sz val="8"/>
            <color indexed="81"/>
            <rFont val="Tahoma"/>
            <family val="2"/>
          </rPr>
          <t>Dasein.:</t>
        </r>
        <r>
          <rPr>
            <sz val="8"/>
            <color indexed="81"/>
            <rFont val="Tahoma"/>
            <family val="2"/>
          </rPr>
          <t xml:space="preserve">
Il termine raggiunto indica che il titolare dell'obiettivo ha conseguito l'obiettivo assegnato però presenta delle aree di miglioramento  sulle modalità di raggiungimento in quanto non soddisfa tutti i criteri di cui alla definizione di obiettivo. In termini percentuali  il grado di raggiungimento corrisponde al range tra il 71%-90%.</t>
        </r>
      </text>
    </comment>
    <comment ref="J23" authorId="1">
      <text>
        <r>
          <rPr>
            <b/>
            <sz val="8"/>
            <color indexed="81"/>
            <rFont val="Tahoma"/>
            <family val="2"/>
          </rPr>
          <t>Dasein:</t>
        </r>
        <r>
          <rPr>
            <sz val="8"/>
            <color indexed="81"/>
            <rFont val="Tahoma"/>
            <family val="2"/>
          </rPr>
          <t xml:space="preserve">
Con il termine pienamente raggiunto si intende che il titolare dell'obiettivo ha soddisfatto pienamente  sia gli aspetti quantitativi sia gli aspetti qualitativi e pertanto ha rispettato entrambi  i criteri delle definizione di obiettivo in uso. In termini percentuali il grado di conseguimento corrisponde  al range tra il 91% - 100%</t>
        </r>
      </text>
    </comment>
  </commentList>
</comments>
</file>

<file path=xl/comments14.xml><?xml version="1.0" encoding="utf-8"?>
<comments xmlns="http://schemas.openxmlformats.org/spreadsheetml/2006/main">
  <authors>
    <author>Sias</author>
    <author>Pa1 Dasein S.p.A.</author>
  </authors>
  <commentList>
    <comment ref="E10" authorId="0">
      <text>
        <r>
          <rPr>
            <b/>
            <sz val="8"/>
            <color indexed="81"/>
            <rFont val="Tahoma"/>
            <family val="2"/>
          </rPr>
          <t>DASEIN:</t>
        </r>
        <r>
          <rPr>
            <sz val="8"/>
            <color indexed="81"/>
            <rFont val="Tahoma"/>
            <family val="2"/>
          </rPr>
          <t xml:space="preserve">
Inserire la percentuale di conseguimento dell'obiettivo da 0% a 100%</t>
        </r>
      </text>
    </comment>
    <comment ref="F10" authorId="1">
      <text>
        <r>
          <rPr>
            <b/>
            <sz val="8"/>
            <color indexed="81"/>
            <rFont val="Tahoma"/>
            <family val="2"/>
          </rPr>
          <t>Dasein:</t>
        </r>
        <r>
          <rPr>
            <sz val="8"/>
            <color indexed="81"/>
            <rFont val="Tahoma"/>
            <family val="2"/>
          </rPr>
          <t xml:space="preserve">
Il termine </t>
        </r>
        <r>
          <rPr>
            <b/>
            <sz val="8"/>
            <color indexed="81"/>
            <rFont val="Tahoma"/>
            <family val="2"/>
          </rPr>
          <t>non avviato</t>
        </r>
        <r>
          <rPr>
            <sz val="8"/>
            <color indexed="81"/>
            <rFont val="Tahoma"/>
            <family val="2"/>
          </rPr>
          <t xml:space="preserve"> indica che il titolare non ha articolato e implementato nessuna azione orientata al conseguimento dell'obiettivo. In termini percentuali il grado di conseguimento è inserito nel range  0% -20%.</t>
        </r>
      </text>
    </comment>
    <comment ref="G10" authorId="1">
      <text>
        <r>
          <rPr>
            <b/>
            <sz val="8"/>
            <color indexed="81"/>
            <rFont val="Tahoma"/>
            <family val="2"/>
          </rPr>
          <t>Dasein:</t>
        </r>
        <r>
          <rPr>
            <sz val="8"/>
            <color indexed="81"/>
            <rFont val="Tahoma"/>
            <family val="2"/>
          </rPr>
          <t xml:space="preserve">
Il termine avviato indica che il titolare dell'obiettivo ha dato avvio alle azioni necessarie per il conseguimento dell'obiettivo. In termini percentuali il grado di conseguimento  corrisponde al range tra l'21 % -50%.</t>
        </r>
      </text>
    </comment>
    <comment ref="H10" authorId="1">
      <text>
        <r>
          <rPr>
            <b/>
            <sz val="8"/>
            <color indexed="81"/>
            <rFont val="Tahoma"/>
            <family val="2"/>
          </rPr>
          <t>Dasein:</t>
        </r>
        <r>
          <rPr>
            <sz val="8"/>
            <color indexed="81"/>
            <rFont val="Tahoma"/>
            <family val="2"/>
          </rPr>
          <t xml:space="preserve">
Il termine perseguito indica che il titolare dell'obiettivo ha avviato le azioni necessarie per il conseguimento dell'obiettivo  completandone alcune delle fasi previste. In termini percentuali il grado di conseguimento corrisponde al  range trai il 51% -70%.</t>
        </r>
      </text>
    </comment>
    <comment ref="I10" authorId="1">
      <text>
        <r>
          <rPr>
            <b/>
            <sz val="8"/>
            <color indexed="81"/>
            <rFont val="Tahoma"/>
            <family val="2"/>
          </rPr>
          <t>Dasein.:</t>
        </r>
        <r>
          <rPr>
            <sz val="8"/>
            <color indexed="81"/>
            <rFont val="Tahoma"/>
            <family val="2"/>
          </rPr>
          <t xml:space="preserve">
Il termine raggiunto indica che il titolare dell'obiettivo ha conseguito l'obiettivo assegnato però presenta delle aree di miglioramento  sulle modalità di raggiungimento in quanto non soddisfa tutti i criteri di cui alla definizione di obiettivo. In termini percentuali  il grado di raggiungimento corrisponde al range tra il 71%-90%.</t>
        </r>
      </text>
    </comment>
    <comment ref="J10" authorId="1">
      <text>
        <r>
          <rPr>
            <b/>
            <sz val="8"/>
            <color indexed="81"/>
            <rFont val="Tahoma"/>
            <family val="2"/>
          </rPr>
          <t>Dasein:</t>
        </r>
        <r>
          <rPr>
            <sz val="8"/>
            <color indexed="81"/>
            <rFont val="Tahoma"/>
            <family val="2"/>
          </rPr>
          <t xml:space="preserve">
Con il termine pienamente raggiunto si intende che il titolare dell'obiettivo ha soddisfatto pienamente  sia gli aspetti quantitativi sia gli aspetti qualitativi e pertanto ha rispettato entrambi  i criteri delle definizione di obiettivo in uso. In termini percentuali il grado di conseguimento corrisponde  al range tra il 91% - 100%</t>
        </r>
      </text>
    </comment>
    <comment ref="F23" authorId="1">
      <text>
        <r>
          <rPr>
            <b/>
            <sz val="8"/>
            <color indexed="81"/>
            <rFont val="Tahoma"/>
            <family val="2"/>
          </rPr>
          <t>Dasein:</t>
        </r>
        <r>
          <rPr>
            <sz val="8"/>
            <color indexed="81"/>
            <rFont val="Tahoma"/>
            <family val="2"/>
          </rPr>
          <t xml:space="preserve">
Il termine </t>
        </r>
        <r>
          <rPr>
            <b/>
            <sz val="8"/>
            <color indexed="81"/>
            <rFont val="Tahoma"/>
            <family val="2"/>
          </rPr>
          <t>non avviato</t>
        </r>
        <r>
          <rPr>
            <sz val="8"/>
            <color indexed="81"/>
            <rFont val="Tahoma"/>
            <family val="2"/>
          </rPr>
          <t xml:space="preserve"> indica che il titolare non ha articolato e implementato nessuna azione orientata al conseguimento dell'obiettivo. In termini percentuali il grado di conseguimento è inserito nel range  0% -20%.</t>
        </r>
      </text>
    </comment>
    <comment ref="G23" authorId="1">
      <text>
        <r>
          <rPr>
            <b/>
            <sz val="8"/>
            <color indexed="81"/>
            <rFont val="Tahoma"/>
            <family val="2"/>
          </rPr>
          <t>Dasein:</t>
        </r>
        <r>
          <rPr>
            <sz val="8"/>
            <color indexed="81"/>
            <rFont val="Tahoma"/>
            <family val="2"/>
          </rPr>
          <t xml:space="preserve">
Il termine avviato indica che il titolare dell'obiettivo ha dato avvio alle azioni necessarie per il conseguimento dell'obiettivo. In termini percentuali il grado di conseguimento  corrisponde al range tra l'21 % -50%.</t>
        </r>
      </text>
    </comment>
    <comment ref="H23" authorId="1">
      <text>
        <r>
          <rPr>
            <b/>
            <sz val="8"/>
            <color indexed="81"/>
            <rFont val="Tahoma"/>
            <family val="2"/>
          </rPr>
          <t>Dasein:</t>
        </r>
        <r>
          <rPr>
            <sz val="8"/>
            <color indexed="81"/>
            <rFont val="Tahoma"/>
            <family val="2"/>
          </rPr>
          <t xml:space="preserve">
Il termine perseguito indica che il titolare dell'obiettivo ha avviato le azioni necessarie per il conseguimento dell'obiettivo  completandone alcune delle fasi previste. In termini percentuali il grado di conseguimento corrisponde al  range trai il 51% -70%.</t>
        </r>
      </text>
    </comment>
    <comment ref="I23" authorId="1">
      <text>
        <r>
          <rPr>
            <b/>
            <sz val="8"/>
            <color indexed="81"/>
            <rFont val="Tahoma"/>
            <family val="2"/>
          </rPr>
          <t>Dasein.:</t>
        </r>
        <r>
          <rPr>
            <sz val="8"/>
            <color indexed="81"/>
            <rFont val="Tahoma"/>
            <family val="2"/>
          </rPr>
          <t xml:space="preserve">
Il termine raggiunto indica che il titolare dell'obiettivo ha conseguito l'obiettivo assegnato però presenta delle aree di miglioramento  sulle modalità di raggiungimento in quanto non soddisfa tutti i criteri di cui alla definizione di obiettivo. In termini percentuali  il grado di raggiungimento corrisponde al range tra il 71%-90%.</t>
        </r>
      </text>
    </comment>
    <comment ref="J23" authorId="1">
      <text>
        <r>
          <rPr>
            <b/>
            <sz val="8"/>
            <color indexed="81"/>
            <rFont val="Tahoma"/>
            <family val="2"/>
          </rPr>
          <t>Dasein:</t>
        </r>
        <r>
          <rPr>
            <sz val="8"/>
            <color indexed="81"/>
            <rFont val="Tahoma"/>
            <family val="2"/>
          </rPr>
          <t xml:space="preserve">
Con il termine pienamente raggiunto si intende che il titolare dell'obiettivo ha soddisfatto pienamente  sia gli aspetti quantitativi sia gli aspetti qualitativi e pertanto ha rispettato entrambi  i criteri delle definizione di obiettivo in uso. In termini percentuali il grado di conseguimento corrisponde  al range tra il 91% - 100%</t>
        </r>
      </text>
    </comment>
  </commentList>
</comments>
</file>

<file path=xl/comments15.xml><?xml version="1.0" encoding="utf-8"?>
<comments xmlns="http://schemas.openxmlformats.org/spreadsheetml/2006/main">
  <authors>
    <author>Sias</author>
    <author>Pa1 Dasein S.p.A.</author>
  </authors>
  <commentList>
    <comment ref="E10" authorId="0">
      <text>
        <r>
          <rPr>
            <b/>
            <sz val="8"/>
            <color indexed="81"/>
            <rFont val="Tahoma"/>
            <family val="2"/>
          </rPr>
          <t>DASEIN:</t>
        </r>
        <r>
          <rPr>
            <sz val="8"/>
            <color indexed="81"/>
            <rFont val="Tahoma"/>
            <family val="2"/>
          </rPr>
          <t xml:space="preserve">
Inserire la percentuale di conseguimento dell'obiettivo da 0% a 100%</t>
        </r>
      </text>
    </comment>
    <comment ref="F10" authorId="1">
      <text>
        <r>
          <rPr>
            <b/>
            <sz val="8"/>
            <color indexed="81"/>
            <rFont val="Tahoma"/>
            <family val="2"/>
          </rPr>
          <t>Dasein:</t>
        </r>
        <r>
          <rPr>
            <sz val="8"/>
            <color indexed="81"/>
            <rFont val="Tahoma"/>
            <family val="2"/>
          </rPr>
          <t xml:space="preserve">
Il termine </t>
        </r>
        <r>
          <rPr>
            <b/>
            <sz val="8"/>
            <color indexed="81"/>
            <rFont val="Tahoma"/>
            <family val="2"/>
          </rPr>
          <t>non avviato</t>
        </r>
        <r>
          <rPr>
            <sz val="8"/>
            <color indexed="81"/>
            <rFont val="Tahoma"/>
            <family val="2"/>
          </rPr>
          <t xml:space="preserve"> indica che il titolare non ha articolato e implementato nessuna azione orientata al conseguimento dell'obiettivo. In termini percentuali il grado di conseguimento è inserito nel range  0% -20%.</t>
        </r>
      </text>
    </comment>
    <comment ref="G10" authorId="1">
      <text>
        <r>
          <rPr>
            <b/>
            <sz val="8"/>
            <color indexed="81"/>
            <rFont val="Tahoma"/>
            <family val="2"/>
          </rPr>
          <t>Dasein:</t>
        </r>
        <r>
          <rPr>
            <sz val="8"/>
            <color indexed="81"/>
            <rFont val="Tahoma"/>
            <family val="2"/>
          </rPr>
          <t xml:space="preserve">
Il termine avviato indica che il titolare dell'obiettivo ha dato avvio alle azioni necessarie per il conseguimento dell'obiettivo. In termini percentuali il grado di conseguimento  corrisponde al range tra l'21 % -50%.</t>
        </r>
      </text>
    </comment>
    <comment ref="H10" authorId="1">
      <text>
        <r>
          <rPr>
            <b/>
            <sz val="8"/>
            <color indexed="81"/>
            <rFont val="Tahoma"/>
            <family val="2"/>
          </rPr>
          <t>Dasein:</t>
        </r>
        <r>
          <rPr>
            <sz val="8"/>
            <color indexed="81"/>
            <rFont val="Tahoma"/>
            <family val="2"/>
          </rPr>
          <t xml:space="preserve">
Il termine perseguito indica che il titolare dell'obiettivo ha avviato le azioni necessarie per il conseguimento dell'obiettivo  completandone alcune delle fasi previste. In termini percentuali il grado di conseguimento corrisponde al  range trai il 51% -70%.</t>
        </r>
      </text>
    </comment>
    <comment ref="I10" authorId="1">
      <text>
        <r>
          <rPr>
            <b/>
            <sz val="8"/>
            <color indexed="81"/>
            <rFont val="Tahoma"/>
            <family val="2"/>
          </rPr>
          <t>Dasein.:</t>
        </r>
        <r>
          <rPr>
            <sz val="8"/>
            <color indexed="81"/>
            <rFont val="Tahoma"/>
            <family val="2"/>
          </rPr>
          <t xml:space="preserve">
Il termine raggiunto indica che il titolare dell'obiettivo ha conseguito l'obiettivo assegnato però presenta delle aree di miglioramento  sulle modalità di raggiungimento in quanto non soddisfa tutti i criteri di cui alla definizione di obiettivo. In termini percentuali  il grado di raggiungimento corrisponde al range tra il 71%-90%.</t>
        </r>
      </text>
    </comment>
    <comment ref="J10" authorId="1">
      <text>
        <r>
          <rPr>
            <b/>
            <sz val="8"/>
            <color indexed="81"/>
            <rFont val="Tahoma"/>
            <family val="2"/>
          </rPr>
          <t>Dasein:</t>
        </r>
        <r>
          <rPr>
            <sz val="8"/>
            <color indexed="81"/>
            <rFont val="Tahoma"/>
            <family val="2"/>
          </rPr>
          <t xml:space="preserve">
Con il termine pienamente raggiunto si intende che il titolare dell'obiettivo ha soddisfatto pienamente  sia gli aspetti quantitativi sia gli aspetti qualitativi e pertanto ha rispettato entrambi  i criteri delle definizione di obiettivo in uso. In termini percentuali il grado di conseguimento corrisponde  al range tra il 91% - 100%</t>
        </r>
      </text>
    </comment>
    <comment ref="F23" authorId="1">
      <text>
        <r>
          <rPr>
            <b/>
            <sz val="8"/>
            <color indexed="81"/>
            <rFont val="Tahoma"/>
            <family val="2"/>
          </rPr>
          <t>Dasein:</t>
        </r>
        <r>
          <rPr>
            <sz val="8"/>
            <color indexed="81"/>
            <rFont val="Tahoma"/>
            <family val="2"/>
          </rPr>
          <t xml:space="preserve">
Il termine </t>
        </r>
        <r>
          <rPr>
            <b/>
            <sz val="8"/>
            <color indexed="81"/>
            <rFont val="Tahoma"/>
            <family val="2"/>
          </rPr>
          <t>non avviato</t>
        </r>
        <r>
          <rPr>
            <sz val="8"/>
            <color indexed="81"/>
            <rFont val="Tahoma"/>
            <family val="2"/>
          </rPr>
          <t xml:space="preserve"> indica che il titolare non ha articolato e implementato nessuna azione orientata al conseguimento dell'obiettivo. In termini percentuali il grado di conseguimento è inserito nel range  0% -20%.</t>
        </r>
      </text>
    </comment>
    <comment ref="G23" authorId="1">
      <text>
        <r>
          <rPr>
            <b/>
            <sz val="8"/>
            <color indexed="81"/>
            <rFont val="Tahoma"/>
            <family val="2"/>
          </rPr>
          <t>Dasein:</t>
        </r>
        <r>
          <rPr>
            <sz val="8"/>
            <color indexed="81"/>
            <rFont val="Tahoma"/>
            <family val="2"/>
          </rPr>
          <t xml:space="preserve">
Il termine avviato indica che il titolare dell'obiettivo ha dato avvio alle azioni necessarie per il conseguimento dell'obiettivo. In termini percentuali il grado di conseguimento  corrisponde al range tra l'21 % -50%.</t>
        </r>
      </text>
    </comment>
    <comment ref="H23" authorId="1">
      <text>
        <r>
          <rPr>
            <b/>
            <sz val="8"/>
            <color indexed="81"/>
            <rFont val="Tahoma"/>
            <family val="2"/>
          </rPr>
          <t>Dasein:</t>
        </r>
        <r>
          <rPr>
            <sz val="8"/>
            <color indexed="81"/>
            <rFont val="Tahoma"/>
            <family val="2"/>
          </rPr>
          <t xml:space="preserve">
Il termine perseguito indica che il titolare dell'obiettivo ha avviato le azioni necessarie per il conseguimento dell'obiettivo  completandone alcune delle fasi previste. In termini percentuali il grado di conseguimento corrisponde al  range trai il 51% -70%.</t>
        </r>
      </text>
    </comment>
    <comment ref="I23" authorId="1">
      <text>
        <r>
          <rPr>
            <b/>
            <sz val="8"/>
            <color indexed="81"/>
            <rFont val="Tahoma"/>
            <family val="2"/>
          </rPr>
          <t>Dasein.:</t>
        </r>
        <r>
          <rPr>
            <sz val="8"/>
            <color indexed="81"/>
            <rFont val="Tahoma"/>
            <family val="2"/>
          </rPr>
          <t xml:space="preserve">
Il termine raggiunto indica che il titolare dell'obiettivo ha conseguito l'obiettivo assegnato però presenta delle aree di miglioramento  sulle modalità di raggiungimento in quanto non soddisfa tutti i criteri di cui alla definizione di obiettivo. In termini percentuali  il grado di raggiungimento corrisponde al range tra il 71%-90%.</t>
        </r>
      </text>
    </comment>
    <comment ref="J23" authorId="1">
      <text>
        <r>
          <rPr>
            <b/>
            <sz val="8"/>
            <color indexed="81"/>
            <rFont val="Tahoma"/>
            <family val="2"/>
          </rPr>
          <t>Dasein:</t>
        </r>
        <r>
          <rPr>
            <sz val="8"/>
            <color indexed="81"/>
            <rFont val="Tahoma"/>
            <family val="2"/>
          </rPr>
          <t xml:space="preserve">
Con il termine pienamente raggiunto si intende che il titolare dell'obiettivo ha soddisfatto pienamente  sia gli aspetti quantitativi sia gli aspetti qualitativi e pertanto ha rispettato entrambi  i criteri delle definizione di obiettivo in uso. In termini percentuali il grado di conseguimento corrisponde  al range tra il 91% - 100%</t>
        </r>
      </text>
    </comment>
  </commentList>
</comments>
</file>

<file path=xl/comments16.xml><?xml version="1.0" encoding="utf-8"?>
<comments xmlns="http://schemas.openxmlformats.org/spreadsheetml/2006/main">
  <authors>
    <author>Sias</author>
    <author>Pa1 Dasein S.p.A.</author>
  </authors>
  <commentList>
    <comment ref="E10" authorId="0">
      <text>
        <r>
          <rPr>
            <b/>
            <sz val="8"/>
            <color indexed="81"/>
            <rFont val="Tahoma"/>
            <family val="2"/>
          </rPr>
          <t>DASEIN:</t>
        </r>
        <r>
          <rPr>
            <sz val="8"/>
            <color indexed="81"/>
            <rFont val="Tahoma"/>
            <family val="2"/>
          </rPr>
          <t xml:space="preserve">
Inserire la percentuale di conseguimento dell'obiettivo da 0% a 100%</t>
        </r>
      </text>
    </comment>
    <comment ref="F10" authorId="1">
      <text>
        <r>
          <rPr>
            <b/>
            <sz val="8"/>
            <color indexed="81"/>
            <rFont val="Tahoma"/>
            <family val="2"/>
          </rPr>
          <t>Dasein:</t>
        </r>
        <r>
          <rPr>
            <sz val="8"/>
            <color indexed="81"/>
            <rFont val="Tahoma"/>
            <family val="2"/>
          </rPr>
          <t xml:space="preserve">
Il termine </t>
        </r>
        <r>
          <rPr>
            <b/>
            <sz val="8"/>
            <color indexed="81"/>
            <rFont val="Tahoma"/>
            <family val="2"/>
          </rPr>
          <t>non avviato</t>
        </r>
        <r>
          <rPr>
            <sz val="8"/>
            <color indexed="81"/>
            <rFont val="Tahoma"/>
            <family val="2"/>
          </rPr>
          <t xml:space="preserve"> indica che il titolare non ha articolato e implementato nessuna azione orientata al conseguimento dell'obiettivo. In termini percentuali il grado di conseguimento è inserito nel range  0% -20%.</t>
        </r>
      </text>
    </comment>
    <comment ref="G10" authorId="1">
      <text>
        <r>
          <rPr>
            <b/>
            <sz val="8"/>
            <color indexed="81"/>
            <rFont val="Tahoma"/>
            <family val="2"/>
          </rPr>
          <t>Dasein:</t>
        </r>
        <r>
          <rPr>
            <sz val="8"/>
            <color indexed="81"/>
            <rFont val="Tahoma"/>
            <family val="2"/>
          </rPr>
          <t xml:space="preserve">
Il termine avviato indica che il titolare dell'obiettivo ha dato avvio alle azioni necessarie per il conseguimento dell'obiettivo. In termini percentuali il grado di conseguimento  corrisponde al range tra l'21 % -50%.</t>
        </r>
      </text>
    </comment>
    <comment ref="H10" authorId="1">
      <text>
        <r>
          <rPr>
            <b/>
            <sz val="8"/>
            <color indexed="81"/>
            <rFont val="Tahoma"/>
            <family val="2"/>
          </rPr>
          <t>Dasein:</t>
        </r>
        <r>
          <rPr>
            <sz val="8"/>
            <color indexed="81"/>
            <rFont val="Tahoma"/>
            <family val="2"/>
          </rPr>
          <t xml:space="preserve">
Il termine perseguito indica che il titolare dell'obiettivo ha avviato le azioni necessarie per il conseguimento dell'obiettivo  completandone alcune delle fasi previste. In termini percentuali il grado di conseguimento corrisponde al  range trai il 51% -70%.</t>
        </r>
      </text>
    </comment>
    <comment ref="I10" authorId="1">
      <text>
        <r>
          <rPr>
            <b/>
            <sz val="8"/>
            <color indexed="81"/>
            <rFont val="Tahoma"/>
            <family val="2"/>
          </rPr>
          <t>Dasein.:</t>
        </r>
        <r>
          <rPr>
            <sz val="8"/>
            <color indexed="81"/>
            <rFont val="Tahoma"/>
            <family val="2"/>
          </rPr>
          <t xml:space="preserve">
Il termine raggiunto indica che il titolare dell'obiettivo ha conseguito l'obiettivo assegnato però presenta delle aree di miglioramento  sulle modalità di raggiungimento in quanto non soddisfa tutti i criteri di cui alla definizione di obiettivo. In termini percentuali  il grado di raggiungimento corrisponde al range tra il 71%-90%.</t>
        </r>
      </text>
    </comment>
    <comment ref="J10" authorId="1">
      <text>
        <r>
          <rPr>
            <b/>
            <sz val="8"/>
            <color indexed="81"/>
            <rFont val="Tahoma"/>
            <family val="2"/>
          </rPr>
          <t>Dasein:</t>
        </r>
        <r>
          <rPr>
            <sz val="8"/>
            <color indexed="81"/>
            <rFont val="Tahoma"/>
            <family val="2"/>
          </rPr>
          <t xml:space="preserve">
Con il termine pienamente raggiunto si intende che il titolare dell'obiettivo ha soddisfatto pienamente  sia gli aspetti quantitativi sia gli aspetti qualitativi e pertanto ha rispettato entrambi  i criteri delle definizione di obiettivo in uso. In termini percentuali il grado di conseguimento corrisponde  al range tra il 91% - 100%</t>
        </r>
      </text>
    </comment>
    <comment ref="F23" authorId="1">
      <text>
        <r>
          <rPr>
            <b/>
            <sz val="8"/>
            <color indexed="81"/>
            <rFont val="Tahoma"/>
            <family val="2"/>
          </rPr>
          <t>Dasein:</t>
        </r>
        <r>
          <rPr>
            <sz val="8"/>
            <color indexed="81"/>
            <rFont val="Tahoma"/>
            <family val="2"/>
          </rPr>
          <t xml:space="preserve">
Il termine </t>
        </r>
        <r>
          <rPr>
            <b/>
            <sz val="8"/>
            <color indexed="81"/>
            <rFont val="Tahoma"/>
            <family val="2"/>
          </rPr>
          <t>non avviato</t>
        </r>
        <r>
          <rPr>
            <sz val="8"/>
            <color indexed="81"/>
            <rFont val="Tahoma"/>
            <family val="2"/>
          </rPr>
          <t xml:space="preserve"> indica che il titolare non ha articolato e implementato nessuna azione orientata al conseguimento dell'obiettivo. In termini percentuali il grado di conseguimento è inserito nel range  0% -20%.</t>
        </r>
      </text>
    </comment>
    <comment ref="G23" authorId="1">
      <text>
        <r>
          <rPr>
            <b/>
            <sz val="8"/>
            <color indexed="81"/>
            <rFont val="Tahoma"/>
            <family val="2"/>
          </rPr>
          <t>Dasein:</t>
        </r>
        <r>
          <rPr>
            <sz val="8"/>
            <color indexed="81"/>
            <rFont val="Tahoma"/>
            <family val="2"/>
          </rPr>
          <t xml:space="preserve">
Il termine avviato indica che il titolare dell'obiettivo ha dato avvio alle azioni necessarie per il conseguimento dell'obiettivo. In termini percentuali il grado di conseguimento  corrisponde al range tra l'21 % -50%.</t>
        </r>
      </text>
    </comment>
    <comment ref="H23" authorId="1">
      <text>
        <r>
          <rPr>
            <b/>
            <sz val="8"/>
            <color indexed="81"/>
            <rFont val="Tahoma"/>
            <family val="2"/>
          </rPr>
          <t>Dasein:</t>
        </r>
        <r>
          <rPr>
            <sz val="8"/>
            <color indexed="81"/>
            <rFont val="Tahoma"/>
            <family val="2"/>
          </rPr>
          <t xml:space="preserve">
Il termine perseguito indica che il titolare dell'obiettivo ha avviato le azioni necessarie per il conseguimento dell'obiettivo  completandone alcune delle fasi previste. In termini percentuali il grado di conseguimento corrisponde al  range trai il 51% -70%.</t>
        </r>
      </text>
    </comment>
    <comment ref="I23" authorId="1">
      <text>
        <r>
          <rPr>
            <b/>
            <sz val="8"/>
            <color indexed="81"/>
            <rFont val="Tahoma"/>
            <family val="2"/>
          </rPr>
          <t>Dasein.:</t>
        </r>
        <r>
          <rPr>
            <sz val="8"/>
            <color indexed="81"/>
            <rFont val="Tahoma"/>
            <family val="2"/>
          </rPr>
          <t xml:space="preserve">
Il termine raggiunto indica che il titolare dell'obiettivo ha conseguito l'obiettivo assegnato però presenta delle aree di miglioramento  sulle modalità di raggiungimento in quanto non soddisfa tutti i criteri di cui alla definizione di obiettivo. In termini percentuali  il grado di raggiungimento corrisponde al range tra il 71%-90%.</t>
        </r>
      </text>
    </comment>
    <comment ref="J23" authorId="1">
      <text>
        <r>
          <rPr>
            <b/>
            <sz val="8"/>
            <color indexed="81"/>
            <rFont val="Tahoma"/>
            <family val="2"/>
          </rPr>
          <t>Dasein:</t>
        </r>
        <r>
          <rPr>
            <sz val="8"/>
            <color indexed="81"/>
            <rFont val="Tahoma"/>
            <family val="2"/>
          </rPr>
          <t xml:space="preserve">
Con il termine pienamente raggiunto si intende che il titolare dell'obiettivo ha soddisfatto pienamente  sia gli aspetti quantitativi sia gli aspetti qualitativi e pertanto ha rispettato entrambi  i criteri delle definizione di obiettivo in uso. In termini percentuali il grado di conseguimento corrisponde  al range tra il 91% - 100%</t>
        </r>
      </text>
    </comment>
  </commentList>
</comments>
</file>

<file path=xl/comments17.xml><?xml version="1.0" encoding="utf-8"?>
<comments xmlns="http://schemas.openxmlformats.org/spreadsheetml/2006/main">
  <authors>
    <author>Sias</author>
    <author>Pa1 Dasein S.p.A.</author>
  </authors>
  <commentList>
    <comment ref="E10" authorId="0">
      <text>
        <r>
          <rPr>
            <b/>
            <sz val="8"/>
            <color indexed="81"/>
            <rFont val="Tahoma"/>
            <family val="2"/>
          </rPr>
          <t>DASEIN:</t>
        </r>
        <r>
          <rPr>
            <sz val="8"/>
            <color indexed="81"/>
            <rFont val="Tahoma"/>
            <family val="2"/>
          </rPr>
          <t xml:space="preserve">
Inserire la percentuale di conseguimento dell'obiettivo da 0% a 100%</t>
        </r>
      </text>
    </comment>
    <comment ref="F10" authorId="1">
      <text>
        <r>
          <rPr>
            <b/>
            <sz val="8"/>
            <color indexed="81"/>
            <rFont val="Tahoma"/>
            <family val="2"/>
          </rPr>
          <t>Dasein:</t>
        </r>
        <r>
          <rPr>
            <sz val="8"/>
            <color indexed="81"/>
            <rFont val="Tahoma"/>
            <family val="2"/>
          </rPr>
          <t xml:space="preserve">
Il termine </t>
        </r>
        <r>
          <rPr>
            <b/>
            <sz val="8"/>
            <color indexed="81"/>
            <rFont val="Tahoma"/>
            <family val="2"/>
          </rPr>
          <t>non avviato</t>
        </r>
        <r>
          <rPr>
            <sz val="8"/>
            <color indexed="81"/>
            <rFont val="Tahoma"/>
            <family val="2"/>
          </rPr>
          <t xml:space="preserve"> indica che il titolare non ha articolato e implementato nessuna azione orientata al conseguimento dell'obiettivo. In termini percentuali il grado di conseguimento è inserito nel range  0% -20%.</t>
        </r>
      </text>
    </comment>
    <comment ref="G10" authorId="1">
      <text>
        <r>
          <rPr>
            <b/>
            <sz val="8"/>
            <color indexed="81"/>
            <rFont val="Tahoma"/>
            <family val="2"/>
          </rPr>
          <t>Dasein:</t>
        </r>
        <r>
          <rPr>
            <sz val="8"/>
            <color indexed="81"/>
            <rFont val="Tahoma"/>
            <family val="2"/>
          </rPr>
          <t xml:space="preserve">
Il termine avviato indica che il titolare dell'obiettivo ha dato avvio alle azioni necessarie per il conseguimento dell'obiettivo. In termini percentuali il grado di conseguimento  corrisponde al range tra l'21 % -50%.</t>
        </r>
      </text>
    </comment>
    <comment ref="H10" authorId="1">
      <text>
        <r>
          <rPr>
            <b/>
            <sz val="8"/>
            <color indexed="81"/>
            <rFont val="Tahoma"/>
            <family val="2"/>
          </rPr>
          <t>Dasein:</t>
        </r>
        <r>
          <rPr>
            <sz val="8"/>
            <color indexed="81"/>
            <rFont val="Tahoma"/>
            <family val="2"/>
          </rPr>
          <t xml:space="preserve">
Il termine perseguito indica che il titolare dell'obiettivo ha avviato le azioni necessarie per il conseguimento dell'obiettivo  completandone alcune delle fasi previste. In termini percentuali il grado di conseguimento corrisponde al  range trai il 51% -70%.</t>
        </r>
      </text>
    </comment>
    <comment ref="I10" authorId="1">
      <text>
        <r>
          <rPr>
            <b/>
            <sz val="8"/>
            <color indexed="81"/>
            <rFont val="Tahoma"/>
            <family val="2"/>
          </rPr>
          <t>Dasein.:</t>
        </r>
        <r>
          <rPr>
            <sz val="8"/>
            <color indexed="81"/>
            <rFont val="Tahoma"/>
            <family val="2"/>
          </rPr>
          <t xml:space="preserve">
Il termine raggiunto indica che il titolare dell'obiettivo ha conseguito l'obiettivo assegnato però presenta delle aree di miglioramento  sulle modalità di raggiungimento in quanto non soddisfa tutti i criteri di cui alla definizione di obiettivo. In termini percentuali  il grado di raggiungimento corrisponde al range tra il 71%-90%.</t>
        </r>
      </text>
    </comment>
    <comment ref="J10" authorId="1">
      <text>
        <r>
          <rPr>
            <b/>
            <sz val="8"/>
            <color indexed="81"/>
            <rFont val="Tahoma"/>
            <family val="2"/>
          </rPr>
          <t>Dasein:</t>
        </r>
        <r>
          <rPr>
            <sz val="8"/>
            <color indexed="81"/>
            <rFont val="Tahoma"/>
            <family val="2"/>
          </rPr>
          <t xml:space="preserve">
Con il termine pienamente raggiunto si intende che il titolare dell'obiettivo ha soddisfatto pienamente  sia gli aspetti quantitativi sia gli aspetti qualitativi e pertanto ha rispettato entrambi  i criteri delle definizione di obiettivo in uso. In termini percentuali il grado di conseguimento corrisponde  al range tra il 91% - 100%</t>
        </r>
      </text>
    </comment>
    <comment ref="F23" authorId="1">
      <text>
        <r>
          <rPr>
            <b/>
            <sz val="8"/>
            <color indexed="81"/>
            <rFont val="Tahoma"/>
            <family val="2"/>
          </rPr>
          <t>Dasein:</t>
        </r>
        <r>
          <rPr>
            <sz val="8"/>
            <color indexed="81"/>
            <rFont val="Tahoma"/>
            <family val="2"/>
          </rPr>
          <t xml:space="preserve">
Il termine </t>
        </r>
        <r>
          <rPr>
            <b/>
            <sz val="8"/>
            <color indexed="81"/>
            <rFont val="Tahoma"/>
            <family val="2"/>
          </rPr>
          <t>non avviato</t>
        </r>
        <r>
          <rPr>
            <sz val="8"/>
            <color indexed="81"/>
            <rFont val="Tahoma"/>
            <family val="2"/>
          </rPr>
          <t xml:space="preserve"> indica che il titolare non ha articolato e implementato nessuna azione orientata al conseguimento dell'obiettivo. In termini percentuali il grado di conseguimento è inserito nel range  0% -20%.</t>
        </r>
      </text>
    </comment>
    <comment ref="G23" authorId="1">
      <text>
        <r>
          <rPr>
            <b/>
            <sz val="8"/>
            <color indexed="81"/>
            <rFont val="Tahoma"/>
            <family val="2"/>
          </rPr>
          <t>Dasein:</t>
        </r>
        <r>
          <rPr>
            <sz val="8"/>
            <color indexed="81"/>
            <rFont val="Tahoma"/>
            <family val="2"/>
          </rPr>
          <t xml:space="preserve">
Il termine avviato indica che il titolare dell'obiettivo ha dato avvio alle azioni necessarie per il conseguimento dell'obiettivo. In termini percentuali il grado di conseguimento  corrisponde al range tra l'21 % -50%.</t>
        </r>
      </text>
    </comment>
    <comment ref="H23" authorId="1">
      <text>
        <r>
          <rPr>
            <b/>
            <sz val="8"/>
            <color indexed="81"/>
            <rFont val="Tahoma"/>
            <family val="2"/>
          </rPr>
          <t>Dasein:</t>
        </r>
        <r>
          <rPr>
            <sz val="8"/>
            <color indexed="81"/>
            <rFont val="Tahoma"/>
            <family val="2"/>
          </rPr>
          <t xml:space="preserve">
Il termine perseguito indica che il titolare dell'obiettivo ha avviato le azioni necessarie per il conseguimento dell'obiettivo  completandone alcune delle fasi previste. In termini percentuali il grado di conseguimento corrisponde al  range trai il 51% -70%.</t>
        </r>
      </text>
    </comment>
    <comment ref="I23" authorId="1">
      <text>
        <r>
          <rPr>
            <b/>
            <sz val="8"/>
            <color indexed="81"/>
            <rFont val="Tahoma"/>
            <family val="2"/>
          </rPr>
          <t>Dasein.:</t>
        </r>
        <r>
          <rPr>
            <sz val="8"/>
            <color indexed="81"/>
            <rFont val="Tahoma"/>
            <family val="2"/>
          </rPr>
          <t xml:space="preserve">
Il termine raggiunto indica che il titolare dell'obiettivo ha conseguito l'obiettivo assegnato però presenta delle aree di miglioramento  sulle modalità di raggiungimento in quanto non soddisfa tutti i criteri di cui alla definizione di obiettivo. In termini percentuali  il grado di raggiungimento corrisponde al range tra il 71%-90%.</t>
        </r>
      </text>
    </comment>
    <comment ref="J23" authorId="1">
      <text>
        <r>
          <rPr>
            <b/>
            <sz val="8"/>
            <color indexed="81"/>
            <rFont val="Tahoma"/>
            <family val="2"/>
          </rPr>
          <t>Dasein:</t>
        </r>
        <r>
          <rPr>
            <sz val="8"/>
            <color indexed="81"/>
            <rFont val="Tahoma"/>
            <family val="2"/>
          </rPr>
          <t xml:space="preserve">
Con il termine pienamente raggiunto si intende che il titolare dell'obiettivo ha soddisfatto pienamente  sia gli aspetti quantitativi sia gli aspetti qualitativi e pertanto ha rispettato entrambi  i criteri delle definizione di obiettivo in uso. In termini percentuali il grado di conseguimento corrisponde  al range tra il 91% - 100%</t>
        </r>
      </text>
    </comment>
  </commentList>
</comments>
</file>

<file path=xl/comments18.xml><?xml version="1.0" encoding="utf-8"?>
<comments xmlns="http://schemas.openxmlformats.org/spreadsheetml/2006/main">
  <authors>
    <author>Sias</author>
    <author>Pa1 Dasein S.p.A.</author>
  </authors>
  <commentList>
    <comment ref="E10" authorId="0">
      <text>
        <r>
          <rPr>
            <b/>
            <sz val="8"/>
            <color indexed="81"/>
            <rFont val="Tahoma"/>
            <family val="2"/>
          </rPr>
          <t>DASEIN:</t>
        </r>
        <r>
          <rPr>
            <sz val="8"/>
            <color indexed="81"/>
            <rFont val="Tahoma"/>
            <family val="2"/>
          </rPr>
          <t xml:space="preserve">
Inserire la percentuale di conseguimento dell'obiettivo da 0% a 100%</t>
        </r>
      </text>
    </comment>
    <comment ref="F10" authorId="1">
      <text>
        <r>
          <rPr>
            <b/>
            <sz val="8"/>
            <color indexed="81"/>
            <rFont val="Tahoma"/>
            <family val="2"/>
          </rPr>
          <t>Dasein:</t>
        </r>
        <r>
          <rPr>
            <sz val="8"/>
            <color indexed="81"/>
            <rFont val="Tahoma"/>
            <family val="2"/>
          </rPr>
          <t xml:space="preserve">
Il termine </t>
        </r>
        <r>
          <rPr>
            <b/>
            <sz val="8"/>
            <color indexed="81"/>
            <rFont val="Tahoma"/>
            <family val="2"/>
          </rPr>
          <t>non avviato</t>
        </r>
        <r>
          <rPr>
            <sz val="8"/>
            <color indexed="81"/>
            <rFont val="Tahoma"/>
            <family val="2"/>
          </rPr>
          <t xml:space="preserve"> indica che il titolare non ha articolato e implementato nessuna azione orientata al conseguimento dell'obiettivo. In termini percentuali il grado di conseguimento è inserito nel range  0% -20%.</t>
        </r>
      </text>
    </comment>
    <comment ref="G10" authorId="1">
      <text>
        <r>
          <rPr>
            <b/>
            <sz val="8"/>
            <color indexed="81"/>
            <rFont val="Tahoma"/>
            <family val="2"/>
          </rPr>
          <t>Dasein:</t>
        </r>
        <r>
          <rPr>
            <sz val="8"/>
            <color indexed="81"/>
            <rFont val="Tahoma"/>
            <family val="2"/>
          </rPr>
          <t xml:space="preserve">
Il termine avviato indica che il titolare dell'obiettivo ha dato avvio alle azioni necessarie per il conseguimento dell'obiettivo. In termini percentuali il grado di conseguimento  corrisponde al range tra l'21 % -50%.</t>
        </r>
      </text>
    </comment>
    <comment ref="H10" authorId="1">
      <text>
        <r>
          <rPr>
            <b/>
            <sz val="8"/>
            <color indexed="81"/>
            <rFont val="Tahoma"/>
            <family val="2"/>
          </rPr>
          <t>Dasein:</t>
        </r>
        <r>
          <rPr>
            <sz val="8"/>
            <color indexed="81"/>
            <rFont val="Tahoma"/>
            <family val="2"/>
          </rPr>
          <t xml:space="preserve">
Il termine perseguito indica che il titolare dell'obiettivo ha avviato le azioni necessarie per il conseguimento dell'obiettivo  completandone alcune delle fasi previste. In termini percentuali il grado di conseguimento corrisponde al  range trai il 51% -70%.</t>
        </r>
      </text>
    </comment>
    <comment ref="I10" authorId="1">
      <text>
        <r>
          <rPr>
            <b/>
            <sz val="8"/>
            <color indexed="81"/>
            <rFont val="Tahoma"/>
            <family val="2"/>
          </rPr>
          <t>Dasein.:</t>
        </r>
        <r>
          <rPr>
            <sz val="8"/>
            <color indexed="81"/>
            <rFont val="Tahoma"/>
            <family val="2"/>
          </rPr>
          <t xml:space="preserve">
Il termine raggiunto indica che il titolare dell'obiettivo ha conseguito l'obiettivo assegnato però presenta delle aree di miglioramento  sulle modalità di raggiungimento in quanto non soddisfa tutti i criteri di cui alla definizione di obiettivo. In termini percentuali  il grado di raggiungimento corrisponde al range tra il 71%-90%.</t>
        </r>
      </text>
    </comment>
    <comment ref="J10" authorId="1">
      <text>
        <r>
          <rPr>
            <b/>
            <sz val="8"/>
            <color indexed="81"/>
            <rFont val="Tahoma"/>
            <family val="2"/>
          </rPr>
          <t>Dasein:</t>
        </r>
        <r>
          <rPr>
            <sz val="8"/>
            <color indexed="81"/>
            <rFont val="Tahoma"/>
            <family val="2"/>
          </rPr>
          <t xml:space="preserve">
Con il termine pienamente raggiunto si intende che il titolare dell'obiettivo ha soddisfatto pienamente  sia gli aspetti quantitativi sia gli aspetti qualitativi e pertanto ha rispettato entrambi  i criteri delle definizione di obiettivo in uso. In termini percentuali il grado di conseguimento corrisponde  al range tra il 91% - 100%</t>
        </r>
      </text>
    </comment>
    <comment ref="F23" authorId="1">
      <text>
        <r>
          <rPr>
            <b/>
            <sz val="8"/>
            <color indexed="81"/>
            <rFont val="Tahoma"/>
            <family val="2"/>
          </rPr>
          <t>Dasein:</t>
        </r>
        <r>
          <rPr>
            <sz val="8"/>
            <color indexed="81"/>
            <rFont val="Tahoma"/>
            <family val="2"/>
          </rPr>
          <t xml:space="preserve">
Il termine </t>
        </r>
        <r>
          <rPr>
            <b/>
            <sz val="8"/>
            <color indexed="81"/>
            <rFont val="Tahoma"/>
            <family val="2"/>
          </rPr>
          <t>non avviato</t>
        </r>
        <r>
          <rPr>
            <sz val="8"/>
            <color indexed="81"/>
            <rFont val="Tahoma"/>
            <family val="2"/>
          </rPr>
          <t xml:space="preserve"> indica che il titolare non ha articolato e implementato nessuna azione orientata al conseguimento dell'obiettivo. In termini percentuali il grado di conseguimento è inserito nel range  0% -20%.</t>
        </r>
      </text>
    </comment>
    <comment ref="G23" authorId="1">
      <text>
        <r>
          <rPr>
            <b/>
            <sz val="8"/>
            <color indexed="81"/>
            <rFont val="Tahoma"/>
            <family val="2"/>
          </rPr>
          <t>Dasein:</t>
        </r>
        <r>
          <rPr>
            <sz val="8"/>
            <color indexed="81"/>
            <rFont val="Tahoma"/>
            <family val="2"/>
          </rPr>
          <t xml:space="preserve">
Il termine avviato indica che il titolare dell'obiettivo ha dato avvio alle azioni necessarie per il conseguimento dell'obiettivo. In termini percentuali il grado di conseguimento  corrisponde al range tra l'21 % -50%.</t>
        </r>
      </text>
    </comment>
    <comment ref="H23" authorId="1">
      <text>
        <r>
          <rPr>
            <b/>
            <sz val="8"/>
            <color indexed="81"/>
            <rFont val="Tahoma"/>
            <family val="2"/>
          </rPr>
          <t>Dasein:</t>
        </r>
        <r>
          <rPr>
            <sz val="8"/>
            <color indexed="81"/>
            <rFont val="Tahoma"/>
            <family val="2"/>
          </rPr>
          <t xml:space="preserve">
Il termine perseguito indica che il titolare dell'obiettivo ha avviato le azioni necessarie per il conseguimento dell'obiettivo  completandone alcune delle fasi previste. In termini percentuali il grado di conseguimento corrisponde al  range trai il 51% -70%.</t>
        </r>
      </text>
    </comment>
    <comment ref="I23" authorId="1">
      <text>
        <r>
          <rPr>
            <b/>
            <sz val="8"/>
            <color indexed="81"/>
            <rFont val="Tahoma"/>
            <family val="2"/>
          </rPr>
          <t>Dasein.:</t>
        </r>
        <r>
          <rPr>
            <sz val="8"/>
            <color indexed="81"/>
            <rFont val="Tahoma"/>
            <family val="2"/>
          </rPr>
          <t xml:space="preserve">
Il termine raggiunto indica che il titolare dell'obiettivo ha conseguito l'obiettivo assegnato però presenta delle aree di miglioramento  sulle modalità di raggiungimento in quanto non soddisfa tutti i criteri di cui alla definizione di obiettivo. In termini percentuali  il grado di raggiungimento corrisponde al range tra il 71%-90%.</t>
        </r>
      </text>
    </comment>
    <comment ref="J23" authorId="1">
      <text>
        <r>
          <rPr>
            <b/>
            <sz val="8"/>
            <color indexed="81"/>
            <rFont val="Tahoma"/>
            <family val="2"/>
          </rPr>
          <t>Dasein:</t>
        </r>
        <r>
          <rPr>
            <sz val="8"/>
            <color indexed="81"/>
            <rFont val="Tahoma"/>
            <family val="2"/>
          </rPr>
          <t xml:space="preserve">
Con il termine pienamente raggiunto si intende che il titolare dell'obiettivo ha soddisfatto pienamente  sia gli aspetti quantitativi sia gli aspetti qualitativi e pertanto ha rispettato entrambi  i criteri delle definizione di obiettivo in uso. In termini percentuali il grado di conseguimento corrisponde  al range tra il 91% - 100%</t>
        </r>
      </text>
    </comment>
  </commentList>
</comments>
</file>

<file path=xl/comments19.xml><?xml version="1.0" encoding="utf-8"?>
<comments xmlns="http://schemas.openxmlformats.org/spreadsheetml/2006/main">
  <authors>
    <author>Sias</author>
    <author>Pa1 Dasein S.p.A.</author>
  </authors>
  <commentList>
    <comment ref="E10" authorId="0">
      <text>
        <r>
          <rPr>
            <b/>
            <sz val="8"/>
            <color indexed="81"/>
            <rFont val="Tahoma"/>
            <family val="2"/>
          </rPr>
          <t>DASEIN:</t>
        </r>
        <r>
          <rPr>
            <sz val="8"/>
            <color indexed="81"/>
            <rFont val="Tahoma"/>
            <family val="2"/>
          </rPr>
          <t xml:space="preserve">
Inserire la percentuale di conseguimento dell'obiettivo da 0% a 100%</t>
        </r>
      </text>
    </comment>
    <comment ref="F10" authorId="1">
      <text>
        <r>
          <rPr>
            <b/>
            <sz val="8"/>
            <color indexed="81"/>
            <rFont val="Tahoma"/>
            <family val="2"/>
          </rPr>
          <t>Dasein:</t>
        </r>
        <r>
          <rPr>
            <sz val="8"/>
            <color indexed="81"/>
            <rFont val="Tahoma"/>
            <family val="2"/>
          </rPr>
          <t xml:space="preserve">
Il termine </t>
        </r>
        <r>
          <rPr>
            <b/>
            <sz val="8"/>
            <color indexed="81"/>
            <rFont val="Tahoma"/>
            <family val="2"/>
          </rPr>
          <t>non avviato</t>
        </r>
        <r>
          <rPr>
            <sz val="8"/>
            <color indexed="81"/>
            <rFont val="Tahoma"/>
            <family val="2"/>
          </rPr>
          <t xml:space="preserve"> indica che il titolare non ha articolato e implementato nessuna azione orientata al conseguimento dell'obiettivo. In termini percentuali il grado di conseguimento è inserito nel range  0% -20%.</t>
        </r>
      </text>
    </comment>
    <comment ref="G10" authorId="1">
      <text>
        <r>
          <rPr>
            <b/>
            <sz val="8"/>
            <color indexed="81"/>
            <rFont val="Tahoma"/>
            <family val="2"/>
          </rPr>
          <t>Dasein:</t>
        </r>
        <r>
          <rPr>
            <sz val="8"/>
            <color indexed="81"/>
            <rFont val="Tahoma"/>
            <family val="2"/>
          </rPr>
          <t xml:space="preserve">
Il termine avviato indica che il titolare dell'obiettivo ha dato avvio alle azioni necessarie per il conseguimento dell'obiettivo. In termini percentuali il grado di conseguimento  corrisponde al range tra l'21 % -50%.</t>
        </r>
      </text>
    </comment>
    <comment ref="H10" authorId="1">
      <text>
        <r>
          <rPr>
            <b/>
            <sz val="8"/>
            <color indexed="81"/>
            <rFont val="Tahoma"/>
            <family val="2"/>
          </rPr>
          <t>Dasein:</t>
        </r>
        <r>
          <rPr>
            <sz val="8"/>
            <color indexed="81"/>
            <rFont val="Tahoma"/>
            <family val="2"/>
          </rPr>
          <t xml:space="preserve">
Il termine perseguito indica che il titolare dell'obiettivo ha avviato le azioni necessarie per il conseguimento dell'obiettivo  completandone alcune delle fasi previste. In termini percentuali il grado di conseguimento corrisponde al  range trai il 51% -70%.</t>
        </r>
      </text>
    </comment>
    <comment ref="I10" authorId="1">
      <text>
        <r>
          <rPr>
            <b/>
            <sz val="8"/>
            <color indexed="81"/>
            <rFont val="Tahoma"/>
            <family val="2"/>
          </rPr>
          <t>Dasein.:</t>
        </r>
        <r>
          <rPr>
            <sz val="8"/>
            <color indexed="81"/>
            <rFont val="Tahoma"/>
            <family val="2"/>
          </rPr>
          <t xml:space="preserve">
Il termine raggiunto indica che il titolare dell'obiettivo ha conseguito l'obiettivo assegnato però presenta delle aree di miglioramento  sulle modalità di raggiungimento in quanto non soddisfa tutti i criteri di cui alla definizione di obiettivo. In termini percentuali  il grado di raggiungimento corrisponde al range tra il 71%-90%.</t>
        </r>
      </text>
    </comment>
    <comment ref="J10" authorId="1">
      <text>
        <r>
          <rPr>
            <b/>
            <sz val="8"/>
            <color indexed="81"/>
            <rFont val="Tahoma"/>
            <family val="2"/>
          </rPr>
          <t>Dasein:</t>
        </r>
        <r>
          <rPr>
            <sz val="8"/>
            <color indexed="81"/>
            <rFont val="Tahoma"/>
            <family val="2"/>
          </rPr>
          <t xml:space="preserve">
Con il termine pienamente raggiunto si intende che il titolare dell'obiettivo ha soddisfatto pienamente  sia gli aspetti quantitativi sia gli aspetti qualitativi e pertanto ha rispettato entrambi  i criteri delle definizione di obiettivo in uso. In termini percentuali il grado di conseguimento corrisponde  al range tra il 91% - 100%</t>
        </r>
      </text>
    </comment>
    <comment ref="F23" authorId="1">
      <text>
        <r>
          <rPr>
            <b/>
            <sz val="8"/>
            <color indexed="81"/>
            <rFont val="Tahoma"/>
            <family val="2"/>
          </rPr>
          <t>Dasein:</t>
        </r>
        <r>
          <rPr>
            <sz val="8"/>
            <color indexed="81"/>
            <rFont val="Tahoma"/>
            <family val="2"/>
          </rPr>
          <t xml:space="preserve">
Il termine </t>
        </r>
        <r>
          <rPr>
            <b/>
            <sz val="8"/>
            <color indexed="81"/>
            <rFont val="Tahoma"/>
            <family val="2"/>
          </rPr>
          <t>non avviato</t>
        </r>
        <r>
          <rPr>
            <sz val="8"/>
            <color indexed="81"/>
            <rFont val="Tahoma"/>
            <family val="2"/>
          </rPr>
          <t xml:space="preserve"> indica che il titolare non ha articolato e implementato nessuna azione orientata al conseguimento dell'obiettivo. In termini percentuali il grado di conseguimento è inserito nel range  0% -20%.</t>
        </r>
      </text>
    </comment>
    <comment ref="G23" authorId="1">
      <text>
        <r>
          <rPr>
            <b/>
            <sz val="8"/>
            <color indexed="81"/>
            <rFont val="Tahoma"/>
            <family val="2"/>
          </rPr>
          <t>Dasein:</t>
        </r>
        <r>
          <rPr>
            <sz val="8"/>
            <color indexed="81"/>
            <rFont val="Tahoma"/>
            <family val="2"/>
          </rPr>
          <t xml:space="preserve">
Il termine avviato indica che il titolare dell'obiettivo ha dato avvio alle azioni necessarie per il conseguimento dell'obiettivo. In termini percentuali il grado di conseguimento  corrisponde al range tra l'21 % -50%.</t>
        </r>
      </text>
    </comment>
    <comment ref="H23" authorId="1">
      <text>
        <r>
          <rPr>
            <b/>
            <sz val="8"/>
            <color indexed="81"/>
            <rFont val="Tahoma"/>
            <family val="2"/>
          </rPr>
          <t>Dasein:</t>
        </r>
        <r>
          <rPr>
            <sz val="8"/>
            <color indexed="81"/>
            <rFont val="Tahoma"/>
            <family val="2"/>
          </rPr>
          <t xml:space="preserve">
Il termine perseguito indica che il titolare dell'obiettivo ha avviato le azioni necessarie per il conseguimento dell'obiettivo  completandone alcune delle fasi previste. In termini percentuali il grado di conseguimento corrisponde al  range trai il 51% -70%.</t>
        </r>
      </text>
    </comment>
    <comment ref="I23" authorId="1">
      <text>
        <r>
          <rPr>
            <b/>
            <sz val="8"/>
            <color indexed="81"/>
            <rFont val="Tahoma"/>
            <family val="2"/>
          </rPr>
          <t>Dasein.:</t>
        </r>
        <r>
          <rPr>
            <sz val="8"/>
            <color indexed="81"/>
            <rFont val="Tahoma"/>
            <family val="2"/>
          </rPr>
          <t xml:space="preserve">
Il termine raggiunto indica che il titolare dell'obiettivo ha conseguito l'obiettivo assegnato però presenta delle aree di miglioramento  sulle modalità di raggiungimento in quanto non soddisfa tutti i criteri di cui alla definizione di obiettivo. In termini percentuali  il grado di raggiungimento corrisponde al range tra il 71%-90%.</t>
        </r>
      </text>
    </comment>
    <comment ref="J23" authorId="1">
      <text>
        <r>
          <rPr>
            <b/>
            <sz val="8"/>
            <color indexed="81"/>
            <rFont val="Tahoma"/>
            <family val="2"/>
          </rPr>
          <t>Dasein:</t>
        </r>
        <r>
          <rPr>
            <sz val="8"/>
            <color indexed="81"/>
            <rFont val="Tahoma"/>
            <family val="2"/>
          </rPr>
          <t xml:space="preserve">
Con il termine pienamente raggiunto si intende che il titolare dell'obiettivo ha soddisfatto pienamente  sia gli aspetti quantitativi sia gli aspetti qualitativi e pertanto ha rispettato entrambi  i criteri delle definizione di obiettivo in uso. In termini percentuali il grado di conseguimento corrisponde  al range tra il 91% - 100%</t>
        </r>
      </text>
    </comment>
  </commentList>
</comments>
</file>

<file path=xl/comments20.xml><?xml version="1.0" encoding="utf-8"?>
<comments xmlns="http://schemas.openxmlformats.org/spreadsheetml/2006/main">
  <authors>
    <author>Sias</author>
    <author>Pa1 Dasein S.p.A.</author>
  </authors>
  <commentList>
    <comment ref="E10" authorId="0">
      <text>
        <r>
          <rPr>
            <b/>
            <sz val="8"/>
            <color indexed="81"/>
            <rFont val="Tahoma"/>
            <family val="2"/>
          </rPr>
          <t>DASEIN:</t>
        </r>
        <r>
          <rPr>
            <sz val="8"/>
            <color indexed="81"/>
            <rFont val="Tahoma"/>
            <family val="2"/>
          </rPr>
          <t xml:space="preserve">
Inserire la percentuale di conseguimento dell'obiettivo da 0% a 100%</t>
        </r>
      </text>
    </comment>
    <comment ref="F10" authorId="1">
      <text>
        <r>
          <rPr>
            <b/>
            <sz val="8"/>
            <color indexed="81"/>
            <rFont val="Tahoma"/>
            <family val="2"/>
          </rPr>
          <t>Dasein:</t>
        </r>
        <r>
          <rPr>
            <sz val="8"/>
            <color indexed="81"/>
            <rFont val="Tahoma"/>
            <family val="2"/>
          </rPr>
          <t xml:space="preserve">
Il termine </t>
        </r>
        <r>
          <rPr>
            <b/>
            <sz val="8"/>
            <color indexed="81"/>
            <rFont val="Tahoma"/>
            <family val="2"/>
          </rPr>
          <t>non avviato</t>
        </r>
        <r>
          <rPr>
            <sz val="8"/>
            <color indexed="81"/>
            <rFont val="Tahoma"/>
            <family val="2"/>
          </rPr>
          <t xml:space="preserve"> indica che il titolare non ha articolato e implementato nessuna azione orientata al conseguimento dell'obiettivo. In termini percentuali il grado di conseguimento è inserito nel range  0% -20%.</t>
        </r>
      </text>
    </comment>
    <comment ref="G10" authorId="1">
      <text>
        <r>
          <rPr>
            <b/>
            <sz val="8"/>
            <color indexed="81"/>
            <rFont val="Tahoma"/>
            <family val="2"/>
          </rPr>
          <t>Dasein:</t>
        </r>
        <r>
          <rPr>
            <sz val="8"/>
            <color indexed="81"/>
            <rFont val="Tahoma"/>
            <family val="2"/>
          </rPr>
          <t xml:space="preserve">
Il termine avviato indica che il titolare dell'obiettivo ha dato avvio alle azioni necessarie per il conseguimento dell'obiettivo. In termini percentuali il grado di conseguimento  corrisponde al range tra l'21 % -50%.</t>
        </r>
      </text>
    </comment>
    <comment ref="H10" authorId="1">
      <text>
        <r>
          <rPr>
            <b/>
            <sz val="8"/>
            <color indexed="81"/>
            <rFont val="Tahoma"/>
            <family val="2"/>
          </rPr>
          <t>Dasein:</t>
        </r>
        <r>
          <rPr>
            <sz val="8"/>
            <color indexed="81"/>
            <rFont val="Tahoma"/>
            <family val="2"/>
          </rPr>
          <t xml:space="preserve">
Il termine perseguito indica che il titolare dell'obiettivo ha avviato le azioni necessarie per il conseguimento dell'obiettivo  completandone alcune delle fasi previste. In termini percentuali il grado di conseguimento corrisponde al  range trai il 51% -70%.</t>
        </r>
      </text>
    </comment>
    <comment ref="I10" authorId="1">
      <text>
        <r>
          <rPr>
            <b/>
            <sz val="8"/>
            <color indexed="81"/>
            <rFont val="Tahoma"/>
            <family val="2"/>
          </rPr>
          <t>Dasein.:</t>
        </r>
        <r>
          <rPr>
            <sz val="8"/>
            <color indexed="81"/>
            <rFont val="Tahoma"/>
            <family val="2"/>
          </rPr>
          <t xml:space="preserve">
Il termine raggiunto indica che il titolare dell'obiettivo ha conseguito l'obiettivo assegnato però presenta delle aree di miglioramento  sulle modalità di raggiungimento in quanto non soddisfa tutti i criteri di cui alla definizione di obiettivo. In termini percentuali  il grado di raggiungimento corrisponde al range tra il 71%-90%.</t>
        </r>
      </text>
    </comment>
    <comment ref="J10" authorId="1">
      <text>
        <r>
          <rPr>
            <b/>
            <sz val="8"/>
            <color indexed="81"/>
            <rFont val="Tahoma"/>
            <family val="2"/>
          </rPr>
          <t>Dasein:</t>
        </r>
        <r>
          <rPr>
            <sz val="8"/>
            <color indexed="81"/>
            <rFont val="Tahoma"/>
            <family val="2"/>
          </rPr>
          <t xml:space="preserve">
Con il termine pienamente raggiunto si intende che il titolare dell'obiettivo ha soddisfatto pienamente  sia gli aspetti quantitativi sia gli aspetti qualitativi e pertanto ha rispettato entrambi  i criteri delle definizione di obiettivo in uso. In termini percentuali il grado di conseguimento corrisponde  al range tra il 91% - 100%</t>
        </r>
      </text>
    </comment>
    <comment ref="F23" authorId="1">
      <text>
        <r>
          <rPr>
            <b/>
            <sz val="8"/>
            <color indexed="81"/>
            <rFont val="Tahoma"/>
            <family val="2"/>
          </rPr>
          <t>Dasein:</t>
        </r>
        <r>
          <rPr>
            <sz val="8"/>
            <color indexed="81"/>
            <rFont val="Tahoma"/>
            <family val="2"/>
          </rPr>
          <t xml:space="preserve">
Il termine </t>
        </r>
        <r>
          <rPr>
            <b/>
            <sz val="8"/>
            <color indexed="81"/>
            <rFont val="Tahoma"/>
            <family val="2"/>
          </rPr>
          <t>non avviato</t>
        </r>
        <r>
          <rPr>
            <sz val="8"/>
            <color indexed="81"/>
            <rFont val="Tahoma"/>
            <family val="2"/>
          </rPr>
          <t xml:space="preserve"> indica che il titolare non ha articolato e implementato nessuna azione orientata al conseguimento dell'obiettivo. In termini percentuali il grado di conseguimento è inserito nel range  0% -20%.</t>
        </r>
      </text>
    </comment>
    <comment ref="G23" authorId="1">
      <text>
        <r>
          <rPr>
            <b/>
            <sz val="8"/>
            <color indexed="81"/>
            <rFont val="Tahoma"/>
            <family val="2"/>
          </rPr>
          <t>Dasein:</t>
        </r>
        <r>
          <rPr>
            <sz val="8"/>
            <color indexed="81"/>
            <rFont val="Tahoma"/>
            <family val="2"/>
          </rPr>
          <t xml:space="preserve">
Il termine avviato indica che il titolare dell'obiettivo ha dato avvio alle azioni necessarie per il conseguimento dell'obiettivo. In termini percentuali il grado di conseguimento  corrisponde al range tra l'21 % -50%.</t>
        </r>
      </text>
    </comment>
    <comment ref="H23" authorId="1">
      <text>
        <r>
          <rPr>
            <b/>
            <sz val="8"/>
            <color indexed="81"/>
            <rFont val="Tahoma"/>
            <family val="2"/>
          </rPr>
          <t>Dasein:</t>
        </r>
        <r>
          <rPr>
            <sz val="8"/>
            <color indexed="81"/>
            <rFont val="Tahoma"/>
            <family val="2"/>
          </rPr>
          <t xml:space="preserve">
Il termine perseguito indica che il titolare dell'obiettivo ha avviato le azioni necessarie per il conseguimento dell'obiettivo  completandone alcune delle fasi previste. In termini percentuali il grado di conseguimento corrisponde al  range trai il 51% -70%.</t>
        </r>
      </text>
    </comment>
    <comment ref="I23" authorId="1">
      <text>
        <r>
          <rPr>
            <b/>
            <sz val="8"/>
            <color indexed="81"/>
            <rFont val="Tahoma"/>
            <family val="2"/>
          </rPr>
          <t>Dasein.:</t>
        </r>
        <r>
          <rPr>
            <sz val="8"/>
            <color indexed="81"/>
            <rFont val="Tahoma"/>
            <family val="2"/>
          </rPr>
          <t xml:space="preserve">
Il termine raggiunto indica che il titolare dell'obiettivo ha conseguito l'obiettivo assegnato però presenta delle aree di miglioramento  sulle modalità di raggiungimento in quanto non soddisfa tutti i criteri di cui alla definizione di obiettivo. In termini percentuali  il grado di raggiungimento corrisponde al range tra il 71%-90%.</t>
        </r>
      </text>
    </comment>
    <comment ref="J23" authorId="1">
      <text>
        <r>
          <rPr>
            <b/>
            <sz val="8"/>
            <color indexed="81"/>
            <rFont val="Tahoma"/>
            <family val="2"/>
          </rPr>
          <t>Dasein:</t>
        </r>
        <r>
          <rPr>
            <sz val="8"/>
            <color indexed="81"/>
            <rFont val="Tahoma"/>
            <family val="2"/>
          </rPr>
          <t xml:space="preserve">
Con il termine pienamente raggiunto si intende che il titolare dell'obiettivo ha soddisfatto pienamente  sia gli aspetti quantitativi sia gli aspetti qualitativi e pertanto ha rispettato entrambi  i criteri delle definizione di obiettivo in uso. In termini percentuali il grado di conseguimento corrisponde  al range tra il 91% - 100%</t>
        </r>
      </text>
    </comment>
  </commentList>
</comments>
</file>

<file path=xl/sharedStrings.xml><?xml version="1.0" encoding="utf-8"?>
<sst xmlns="http://schemas.openxmlformats.org/spreadsheetml/2006/main" count="2652" uniqueCount="528">
  <si>
    <t>Unità Organizzativa</t>
  </si>
  <si>
    <t>Descrizione</t>
  </si>
  <si>
    <t>Cod.</t>
  </si>
  <si>
    <t>PERFORMANCE ORGANIZZATIVA</t>
  </si>
  <si>
    <t>N.</t>
  </si>
  <si>
    <t>COMUNE DI</t>
  </si>
  <si>
    <t>CDR</t>
  </si>
  <si>
    <t>AREA FINANZIARIA</t>
  </si>
  <si>
    <t>RESPONSABILE PRIMARIO:</t>
  </si>
  <si>
    <t>ALTRI CDR COINVOLTI</t>
  </si>
  <si>
    <t>TUTTI</t>
  </si>
  <si>
    <t>Programmi</t>
  </si>
  <si>
    <t>INDIRIZZO STRATEGICO</t>
  </si>
  <si>
    <t>MISSIONE</t>
  </si>
  <si>
    <t>PROGRAMMA</t>
  </si>
  <si>
    <t>OBIETTIVO OPERATIVO</t>
  </si>
  <si>
    <t>OBIETTIVO GESTIONALE</t>
  </si>
  <si>
    <t>TITOLO OBIETTIVO</t>
  </si>
  <si>
    <t>RISULTATO ATTESO</t>
  </si>
  <si>
    <t>PESO OBIETTIVO</t>
  </si>
  <si>
    <t>Variabili</t>
  </si>
  <si>
    <t>RILEVANZA</t>
  </si>
  <si>
    <t>Esito Pesatura</t>
  </si>
  <si>
    <t>Alto</t>
  </si>
  <si>
    <t>Medio</t>
  </si>
  <si>
    <t>Basso</t>
  </si>
  <si>
    <t>Importanza</t>
  </si>
  <si>
    <t>Impatto Esterno</t>
  </si>
  <si>
    <t>Complessità</t>
  </si>
  <si>
    <t>Realizzabilità</t>
  </si>
  <si>
    <t>RISORSE ASSEGNATE AL PROGRAMMA</t>
  </si>
  <si>
    <t>RISORSE OBIETTIVO</t>
  </si>
  <si>
    <t>INDICE DI ASSORBIMENTO</t>
  </si>
  <si>
    <t>COMPILAZIONE SCHEDA A CURA DEL DIRIGENTE O RESPONSABILE PRIMARIO</t>
  </si>
  <si>
    <t>PIANIFICAZIONE ESECUTIVA</t>
  </si>
  <si>
    <t>CONTRIBUTO</t>
  </si>
  <si>
    <t xml:space="preserve">MISURAZIONE </t>
  </si>
  <si>
    <t>Area/Settore</t>
  </si>
  <si>
    <t>% di contribuzione</t>
  </si>
  <si>
    <t>peso assoluto in capo all'Area</t>
  </si>
  <si>
    <t>valore atteso</t>
  </si>
  <si>
    <t>indicatori di misurazione</t>
  </si>
  <si>
    <t>esito atteso</t>
  </si>
  <si>
    <t>REPORT INTERMEDIO OBIETTIVO</t>
  </si>
  <si>
    <t>Motivazione della Richiesta e proposta di rimodulazione</t>
  </si>
  <si>
    <t>Esito Richiesta</t>
  </si>
  <si>
    <t>Si</t>
  </si>
  <si>
    <t>No</t>
  </si>
  <si>
    <t>Richiesta di rimodulazione obiettivo</t>
  </si>
  <si>
    <t>SI</t>
  </si>
  <si>
    <t>x</t>
  </si>
  <si>
    <t>Accolta</t>
  </si>
  <si>
    <t>Motivazione della Richiesta</t>
  </si>
  <si>
    <t>Cessazione obiettivo</t>
  </si>
  <si>
    <t>Valutazione Intermedia a cura del Nucleo</t>
  </si>
  <si>
    <t>Stato di attuazione dell'obiettivo</t>
  </si>
  <si>
    <t>Non Avviato</t>
  </si>
  <si>
    <t>Avviato</t>
  </si>
  <si>
    <t>In Itinere</t>
  </si>
  <si>
    <t>Raggiunto</t>
  </si>
  <si>
    <t>Sospesa a seguito di rimodulazione/Integrazione</t>
  </si>
  <si>
    <t>Performance Individuale</t>
  </si>
  <si>
    <t>Performance Organizzativa</t>
  </si>
  <si>
    <t>Missioni</t>
  </si>
  <si>
    <t xml:space="preserve">0.1 </t>
  </si>
  <si>
    <t>Servizi istituzionali, generali e di gestione</t>
  </si>
  <si>
    <t xml:space="preserve">0.2 </t>
  </si>
  <si>
    <t>Giustizia</t>
  </si>
  <si>
    <t xml:space="preserve">0.3 </t>
  </si>
  <si>
    <t>Ordine pubblico e sicurezza</t>
  </si>
  <si>
    <t xml:space="preserve">0.4 </t>
  </si>
  <si>
    <t>Istruzione e diritto allo studio</t>
  </si>
  <si>
    <t xml:space="preserve">0.5 </t>
  </si>
  <si>
    <t>Tutela e valorizzazione dei beni e delle attività culturali</t>
  </si>
  <si>
    <t xml:space="preserve">0.6 </t>
  </si>
  <si>
    <t>Politiche giovanili, sport e tempo libero</t>
  </si>
  <si>
    <t xml:space="preserve">0.7 </t>
  </si>
  <si>
    <t>Turismo</t>
  </si>
  <si>
    <t xml:space="preserve">0.8 </t>
  </si>
  <si>
    <t>Assetto del territorio ed edilizia abitativa</t>
  </si>
  <si>
    <t>0.9</t>
  </si>
  <si>
    <t>Sviluppo sostenibile e tutela del territorio e dell'ambiente</t>
  </si>
  <si>
    <t xml:space="preserve">10   </t>
  </si>
  <si>
    <t>Trasporti e diritto alla mobilità</t>
  </si>
  <si>
    <t xml:space="preserve">11    </t>
  </si>
  <si>
    <t>Soccorso civile</t>
  </si>
  <si>
    <t xml:space="preserve">12   </t>
  </si>
  <si>
    <t>Diritti sociali, politiche sociali e famiglia</t>
  </si>
  <si>
    <t xml:space="preserve">13   </t>
  </si>
  <si>
    <t>Tutela della salute</t>
  </si>
  <si>
    <t xml:space="preserve">14   </t>
  </si>
  <si>
    <t>Sviluppo economico e competitività</t>
  </si>
  <si>
    <t xml:space="preserve">15   </t>
  </si>
  <si>
    <t>Politiche per il lavoro e la formazione professionale</t>
  </si>
  <si>
    <t xml:space="preserve">16   </t>
  </si>
  <si>
    <t>Agricoltura, politiche agroalimentari e pesca</t>
  </si>
  <si>
    <t xml:space="preserve">17  </t>
  </si>
  <si>
    <t>Energia e diversificazione delle fonti energetiche</t>
  </si>
  <si>
    <t xml:space="preserve">18   </t>
  </si>
  <si>
    <t>Relazioni con le altre autonomie territoriali e locali</t>
  </si>
  <si>
    <t xml:space="preserve">19  </t>
  </si>
  <si>
    <t>Relazioni internazionali</t>
  </si>
  <si>
    <t xml:space="preserve">20   </t>
  </si>
  <si>
    <t>Fondi e accantonamenti</t>
  </si>
  <si>
    <t xml:space="preserve">50   </t>
  </si>
  <si>
    <t>Debito pubblico</t>
  </si>
  <si>
    <t xml:space="preserve">60   </t>
  </si>
  <si>
    <t>Anticipazioni finanziarie</t>
  </si>
  <si>
    <t xml:space="preserve">99  </t>
  </si>
  <si>
    <t>Servizi per conto terzi</t>
  </si>
  <si>
    <t>programmmi</t>
  </si>
  <si>
    <t xml:space="preserve">0.1   </t>
  </si>
  <si>
    <t>Organi istituzionali</t>
  </si>
  <si>
    <t xml:space="preserve">0.2   </t>
  </si>
  <si>
    <t>Segreteria generale</t>
  </si>
  <si>
    <t>Gestione economica, finanziaria, programmazione e provveditorato</t>
  </si>
  <si>
    <t>Gestione delle entrate tributarie e servizi fiscal</t>
  </si>
  <si>
    <t>Gestione dei beni demaniali e patrimo</t>
  </si>
  <si>
    <t>Ufficio tecnico</t>
  </si>
  <si>
    <t xml:space="preserve">0.7  </t>
  </si>
  <si>
    <t>Elezioni e consultazioni popolari - Anagrafe e stato civile</t>
  </si>
  <si>
    <t>Statistica e sistemi informativi</t>
  </si>
  <si>
    <t xml:space="preserve">0.9 </t>
  </si>
  <si>
    <t>Assistenza tecnico-amministrativa agli enti locali</t>
  </si>
  <si>
    <t xml:space="preserve">10 </t>
  </si>
  <si>
    <t>Risorse umane</t>
  </si>
  <si>
    <t xml:space="preserve">11 </t>
  </si>
  <si>
    <t>Altri servizi generali</t>
  </si>
  <si>
    <t xml:space="preserve">0.1  </t>
  </si>
  <si>
    <t>Uffici giudiziari</t>
  </si>
  <si>
    <t>Casa circondariale e altri servizi</t>
  </si>
  <si>
    <t>Polizia locale e amministrativa</t>
  </si>
  <si>
    <t>Sistema integrato di sicurezza urbana</t>
  </si>
  <si>
    <t>Istruzione prescolastica</t>
  </si>
  <si>
    <t>Altri ordini di istruzione non universitaria</t>
  </si>
  <si>
    <t>Istruzione universitaria</t>
  </si>
  <si>
    <t>Istruzione tecnica superiore</t>
  </si>
  <si>
    <t>Servizi ausiliari all’istruzione</t>
  </si>
  <si>
    <t>Diritto allo studio</t>
  </si>
  <si>
    <t>Valorizzazione dei beni di interesse storico</t>
  </si>
  <si>
    <t>Attività culturali e interventi diversi nel settore culturale</t>
  </si>
  <si>
    <t>Sport e tempo libero</t>
  </si>
  <si>
    <t>Giovani</t>
  </si>
  <si>
    <t>Sviluppo e valorizzazione del turismo</t>
  </si>
  <si>
    <t>Urbanistica e assetto del territorio</t>
  </si>
  <si>
    <t>Edilizia residenziale pubblica e locale e piani di edilizia economico-popolare</t>
  </si>
  <si>
    <t>Difesa del suolo</t>
  </si>
  <si>
    <t>Tutela, valorizzazione e recupero ambientale</t>
  </si>
  <si>
    <t>Rifiuti</t>
  </si>
  <si>
    <t>Servizio idrico integrato</t>
  </si>
  <si>
    <t>Aree protette, parchi naturali, protezione naturalistica e forestazione</t>
  </si>
  <si>
    <t>Tutela e valorizzazione delle risorse idriche</t>
  </si>
  <si>
    <t>Sviluppo sostenibile territorio montano piccoli Comuni</t>
  </si>
  <si>
    <t>Qualità dell'aria e riduzione dell'inquinamento</t>
  </si>
  <si>
    <t>Trasporto ferroviario</t>
  </si>
  <si>
    <t>Trasporto pubblico locale</t>
  </si>
  <si>
    <t>Trasporto per vie d'acqua</t>
  </si>
  <si>
    <t>Altre modalità di trasporto</t>
  </si>
  <si>
    <t xml:space="preserve">0.5  </t>
  </si>
  <si>
    <t>Viabilità e infrastrutture stradali</t>
  </si>
  <si>
    <t>Sistema di protezione civile</t>
  </si>
  <si>
    <t>Interventi a seguito di calamità naturali</t>
  </si>
  <si>
    <t>Interventi per l'infanzia e i minori e per asili nido</t>
  </si>
  <si>
    <t xml:space="preserve">0.2  </t>
  </si>
  <si>
    <t>Interventi per la disabilità</t>
  </si>
  <si>
    <t xml:space="preserve">0.3  </t>
  </si>
  <si>
    <t>Interventi per gli anziani</t>
  </si>
  <si>
    <t xml:space="preserve">0.4  </t>
  </si>
  <si>
    <t>Interventi per soggetti a rischio di esclusione sociale</t>
  </si>
  <si>
    <t>Interventi per le famiglie</t>
  </si>
  <si>
    <t>Interventi per il diritto alla casa</t>
  </si>
  <si>
    <t>Programmazione e governo della rete dei servizi sociosanitari e sociali</t>
  </si>
  <si>
    <t>Cooperazione e associazionismo</t>
  </si>
  <si>
    <t>Servizio necroscopico e cimiteriale</t>
  </si>
  <si>
    <t>Industria, PMI e Artigianato</t>
  </si>
  <si>
    <t>Commercio - reti distributive - tutela dei consumatori</t>
  </si>
  <si>
    <t>Ricerca e innovazione</t>
  </si>
  <si>
    <t>Reti e altri servizi di pubblica utilità</t>
  </si>
  <si>
    <t>Servizi per lo sviluppo del mercato del lavoro</t>
  </si>
  <si>
    <t>0.2</t>
  </si>
  <si>
    <t>Formazione professionale</t>
  </si>
  <si>
    <t>Sostegno all'occupazione</t>
  </si>
  <si>
    <t>Sviluppo del settore agricolo e del sistema agroalimentare</t>
  </si>
  <si>
    <t>Caccia e pesca</t>
  </si>
  <si>
    <t>Fonti energetiche</t>
  </si>
  <si>
    <t>Relazioni finanziarie con le altre autonomie territoriali</t>
  </si>
  <si>
    <t>COMPORTAMENTO</t>
  </si>
  <si>
    <t>OGGETTO DELLA MISURAZIONE</t>
  </si>
  <si>
    <t>ENTE</t>
  </si>
  <si>
    <t xml:space="preserve">ANNO </t>
  </si>
  <si>
    <t>A -  Traduzione operativa dei piani e programmi della politica:</t>
  </si>
  <si>
    <t>A - Capacità di declinare in obiettivi concreti i piani e i programmi della politica;</t>
  </si>
  <si>
    <t>SERVIZIO:</t>
  </si>
  <si>
    <t>B -  Pianificazione, organizzazione e controllo:</t>
  </si>
  <si>
    <t xml:space="preserve">B -   saper definire e ridefinire costantemente l’ottimale piano delle azioni in relazione alle risorse disponibili e agli obiettivi di risultato oltre che alle condizioni di variabilità del contesto;
 capacità di organizzare efficacemente le proprie attività, con precisione, nel rispetto delle esigenze e delle priorità, fronteggiando anche situazioni impreviste;
</t>
  </si>
  <si>
    <t>DIRIGENTE/RESPONSABILE</t>
  </si>
  <si>
    <t>C -  Relazione e integrazione:</t>
  </si>
  <si>
    <t xml:space="preserve">C -  comunicazione e capacità relazionale con i  colleghi
 capacità di visione interfunzionale al fine di potenziare i processi di programmazione,  realizzazione e     rendicontazione;
 partecipazione alla vita organizzativa;
 integrazione con gli amministratori su obiettivi assegnati;
 capacità di lavorare in gruppo;
 capacità negoziale e gestione dei conflitti; 
 qualità delle relazioni interpersonali con colleghi e collaboratori; 
 qualità delle relazioni con utenti dei servizi ed altri interlocutori abituali);
 collaborazione ed integrazione nei processi di servizio;
</t>
  </si>
  <si>
    <t>D -  Innovatività:</t>
  </si>
  <si>
    <t xml:space="preserve">D -  iniziativa e propositività;
 capacità di risolvere i problemi;
 autonomia; 
 capacità di cogliere le opportunità delle innovazioni tecnologiche; 
 capacità di definire regole e modalità operative nuove;
 introduzione di strumenti gestionali innovativi;
</t>
  </si>
  <si>
    <t>PERFORMANCE</t>
  </si>
  <si>
    <t>E -  Gestione risorse economiche</t>
  </si>
  <si>
    <t xml:space="preserve">E -  capacità di standardizzare le procedure, finalizzandole al recupero dell’efficienza;
 rispetto dei vincoli finanziari;
 capacità di orientare e controllare l’efficienza e l’economicità dei servizi affidati a soggetti esterni all’organizzazione;
</t>
  </si>
  <si>
    <t>F - Orientamento alla qualità dei servizi</t>
  </si>
  <si>
    <t xml:space="preserve">F -  rispetto dei termini dei procedimenti
 presidio delle attività: comprensione e rimozione delle cause degli scostamenti dagli standard di servizio  rispettando i criteri quali – quantitativi;
 capacità di programmare e definire adeguati standard rispetto ai servizi erogati;
 capacità di organizzare e gestire i processi di lavoro per il raggiungimento degli obiettivi controllandone l’andamento;
 gestione efficace del tempo di lavoro rispetto agli obiettivi e supervisione della gestione del tempo di lavoro dei propri collaboratori; 
 capacità di limitare il contenzioso;
 capacità di orientare e controllare la qualità dei servizi affidati a soggetti esterni all’organizzazione;
</t>
  </si>
  <si>
    <t>G -  Capacità di interpretazione dei bisogni e programmazione dei servizi</t>
  </si>
  <si>
    <t xml:space="preserve">G -   capacità di analizzare il territorio, i fenomeni, lo scenario di riferimento e il contesto in cui la posizione opera rispetto alle funzioni assegnate;
 capacità di ripartire le risorse in funzione dei compiti assegnati al personale;
 orientamento ai bisogni dell’utenza e all’interazione con i soggetti del territorio o che influenzano i fenomeni interessanti la comunità;
 livello delle conoscenze rispetto alla posizione ricoperta; 
 sensibilità nell’attivazione di azioni e sistemi di benchmarking;
</t>
  </si>
  <si>
    <t>H -  Integrazione con gli amministratori su obiettivi assegnati, con i colleghi su obiettivi comuni</t>
  </si>
  <si>
    <t xml:space="preserve">H -   Capacità di creare occasioni di scambio e mantenere rapporti attivi e costruttivi con i colleghi e con gli amministratori;
 Capacità di prevenire ed individuare i momenti di difficoltà e fornire contributi concreti per il loro superamento; 
 Capacità di comprendere le divergenze e prevenire gli effetti di conflitto;
 Efficacia dell’assistenza agli organi di governo;
 Disponibilità ad adattare il tempo di lavoro agli obiettivi gestionali concordati e ad accogliere ulteriori esigenze dell’ente Attenzione alle necessità delle altre aree se (formalmente e informalmente) coinvolte in processi lavorativi trasversali rispetto alla propria;
 Predisposizione di dati e procedure all’interno della propria struttura in pre-visione di una loro ricaduta su altre aree;
</t>
  </si>
  <si>
    <t>Obiettivi</t>
  </si>
  <si>
    <t xml:space="preserve">Report :  Intermedio </t>
  </si>
  <si>
    <t>Finale</t>
  </si>
  <si>
    <t xml:space="preserve">Obiettivo di Performance </t>
  </si>
  <si>
    <t>Performance attesa</t>
  </si>
  <si>
    <t>Risultato Raggiunto</t>
  </si>
  <si>
    <t>I -  Analisi e soluzione dei problemi</t>
  </si>
  <si>
    <t>I -  Capacità di individuare le caratteristiche (variabili o costanti) dei problemi;
 Capacità di individuare (anche in modo creativo) ipotesi di soluzione rispetto alle cause;
 Capacità di definire le azioni da adottare;
 Capacità di reperire le risorse umane, strumentali e finanziarie; 
 Capacità di verificare l’efficacia della soluzione trovata;
 Capacità nell’identificazione ed eliminazione delle anomalie e dei ritardi;
 Capacità e tempestività nelle Risposte;</t>
  </si>
  <si>
    <t xml:space="preserve">L -  Capacità Negoziale </t>
  </si>
  <si>
    <t>L -   Capacità di concepire il conflitto come risorsa potenziale; 
 Capacità di tenere conto dei diversi interessi in gioco; 
 Capacità di elaborare e proporre mediazioni che tengano conto di tutti gli interessi in gioco;</t>
  </si>
  <si>
    <t>indicatore</t>
  </si>
  <si>
    <t>descrizione</t>
  </si>
  <si>
    <t>formula</t>
  </si>
  <si>
    <t>target</t>
  </si>
  <si>
    <t>OBIETTIVO DELL'ORGANO POLITICO - AMMINISTRATIVO 2019</t>
  </si>
  <si>
    <t>Assicurare un elevato standard degli atti amministrativi finalizzato a garantire la legittimità, regolarità e correttezza dell’azione amministrativa nonche di regolarità contabile degli atti mediante l'attuazione dei controlli cosi come previsto nel numero e con le modalità programmate nel regolamento sui controlli interni adottato dall'ente.</t>
  </si>
  <si>
    <t>CAT.</t>
  </si>
  <si>
    <t>POS. EC.</t>
  </si>
  <si>
    <t>ANNO</t>
  </si>
  <si>
    <t>Responsabile/ Dirigente</t>
  </si>
  <si>
    <t>Dipendente</t>
  </si>
  <si>
    <t>LA PERFORMANCE  INDIVIDUALE DEL PERSONALE DIPENDENTE</t>
  </si>
  <si>
    <t xml:space="preserve">Scala di valutazione del risultato ottenuto </t>
  </si>
  <si>
    <t>0% ÷ 20%</t>
  </si>
  <si>
    <t>21% ÷ 50%</t>
  </si>
  <si>
    <t xml:space="preserve"> 51% ÷ 70%</t>
  </si>
  <si>
    <t xml:space="preserve"> 71% ÷ 90%</t>
  </si>
  <si>
    <t>91% ÷ 100%</t>
  </si>
  <si>
    <t>Obiettivo Performance Organizzativa</t>
  </si>
  <si>
    <t>Fasi/Sub obiettivi assegnati al Dipendente</t>
  </si>
  <si>
    <t xml:space="preserve">Peso attribuito </t>
  </si>
  <si>
    <t>Formule risultato</t>
  </si>
  <si>
    <t>% Risultato</t>
  </si>
  <si>
    <t>Non avviato</t>
  </si>
  <si>
    <t>Perseguito</t>
  </si>
  <si>
    <t>Parzialmente Raggiunto</t>
  </si>
  <si>
    <t>Pienamente Raggiunto</t>
  </si>
  <si>
    <t>Totale Peso Obiettivi =60</t>
  </si>
  <si>
    <t>Obiettivo Specifico del CdR ( Centro di Responsabilità)</t>
  </si>
  <si>
    <t>Comportamenti  Professionali</t>
  </si>
  <si>
    <t>Comportamento Atteso</t>
  </si>
  <si>
    <t>Comportamento Inadeguato</t>
  </si>
  <si>
    <t>Comportamento Insoddisfacente</t>
  </si>
  <si>
    <t>Comportamento Migliorabile</t>
  </si>
  <si>
    <t>Comportamento Buono</t>
  </si>
  <si>
    <t>Comportamento Eccellente</t>
  </si>
  <si>
    <t>Totale Peso Obj gestionali + Comportamenti Professionali =40</t>
  </si>
  <si>
    <t>su base 100</t>
  </si>
  <si>
    <t>CONTRIBUTO PERFORMANCE ORGANIZZATIVA/60</t>
  </si>
  <si>
    <t>ESITO FINALE PERFORMANCE</t>
  </si>
  <si>
    <t>FASCIA</t>
  </si>
  <si>
    <t>ESITO OBJ ESECUTIVI + COMPORTAMENTI/40</t>
  </si>
  <si>
    <t>Esito obiettivo di Performance Organizzativa</t>
  </si>
  <si>
    <t>Indicatore sintetico di Performance Organizzativa</t>
  </si>
  <si>
    <t xml:space="preserve">Contributo individuale dato alla Performance Organizzativa dell'ente </t>
  </si>
  <si>
    <t>Peso Assoluto Obiettivo</t>
  </si>
  <si>
    <t>Peso % Obiettivo</t>
  </si>
  <si>
    <t>Fornule</t>
  </si>
  <si>
    <t>Risultato (%)</t>
  </si>
  <si>
    <t>Valutazione del risultato ottenuto - Percentuali di conseguimento</t>
  </si>
  <si>
    <t>NOTE</t>
  </si>
  <si>
    <t xml:space="preserve"> 71%÷90%</t>
  </si>
  <si>
    <t>91% ÷100%</t>
  </si>
  <si>
    <t>M -  Realizzazione</t>
  </si>
  <si>
    <t xml:space="preserve">M -   Capacità di raggiungere gli obiettivi predisponendo i processi di lavoro e controllandone l’andamento;
 Capacità di rispettare e far rispettare le scadenze concordate; 
 Capacità di realizzare gli obiettivi rispettando i criteri quali-quantitativi;
</t>
  </si>
  <si>
    <t>P -  Autonomia e Sviluppo</t>
  </si>
  <si>
    <t xml:space="preserve">P -  Capacità di produrre idee e progetti di sviluppo dei servizi della propria unità organizzativa
 Capacità di anticipare ed attuare cambiamenti organizzativi che comportino modificazioni e modernizzazioni con ricadute sull’operatività , sui procedimenti, sulle relazioni
 Capacità di sviluppare e controllare i flussi informativi circa i cambiamenti attuati 
 Capacità nell’identificazione e proposizione di obiettivi e progetti strategici 
 Capacità di pianificare il proprio lavoro al fine di garantire un corretto funzionamento dell’ente anche durante i periodi di sua assenza
</t>
  </si>
  <si>
    <t xml:space="preserve">Q - Gestione Risorse Umane </t>
  </si>
  <si>
    <t xml:space="preserve">Q -  Capacità di informare, comunicare e coinvolgere le risorse umane nel raggiungimento degli obiettivi individuali e di gruppo Capacità di motivare, coinvolgere, far crescere professionalmente il personale affidato stimolando un clima organizzativo favorevole alla produttività 
 Capacità assegnare ruoli, responsabilità ed obiettivi secondo la competenza e la maturità professionale del personale
 Capacità di definire programmi e flussi di lavoro, controllandone l’andamento 
 Capacità di valorizzare i propri collaboratori 
 Gestire le riunioni di lavoro finalizzandole all’obiettivo, alla crescita personale ed all’autonomia decisionale del personale Capacità di prevenire e mediare rispetto ad eventuali conflitti fra il personale
 Capacità di predisporre piani di carriera ed azioni formative per lo sviluppo del personale 
 Capacità di valutare i risultati raggiunti rispetto agli obiettivi assegnati e concordare i necessari correttivi
 Capacità di coordinare e di gestire con efficacia le riunioni di gruppo finalizzandole alla condivisione, alla crescita professionale ed alla autonomia decisionale e operativa dei collaboratori nell’ambito del loro ruolo
 Capacità di distribuire equamente i compiti e i carichi di lavoro fra i collaboratori
 Capacità di valutare in modo equo ed efficace le prestazioni dei propri collaboratori 
 Capacità di differenziare in maniera significativa le valutazioni dei collaboratori; 
 Capacità di individuare percorsi di sviluppo dei collaboratori ad alto potenziale
</t>
  </si>
  <si>
    <t>R -  Rapporti con l’utenza</t>
  </si>
  <si>
    <t xml:space="preserve">R -  Capacità di ascolto dei destinatari e di sviluppare orientamenti all’utente
 Capacità di gestire i rapporti, anche contrattuali, con interlocutori esterni
 Organizzazione e gestione dell’orario di servizio in relazione alle esigenza dell’utenza
 Gestione del feedback (risposte) verso gli utenti esterni rispetto alla presa in carico delle loro richieste
 Gestione delle richieste esterne in modo diretto o indiretto tramite il coordinamento dei propri collaboratori
 Disponibilità ad incontrare l’utenza esterna, prendendone in carico le richieste coerenti col ruolo e la funzione ricoperti e instaurando relazioni corrette e positive
 Disponibilità ad organizzare le informazioni circa il servizio erogato dalla propria struttura per orientare l’utenza esterna (es. segnaletica interna, volantini illustrativi, esposizione di orari di ricevimento 
 Disponibilità ad organizzare in modo comprensibile e fruibile le informazioni richieste o spontaneamente erogate 
 Capacità di riconoscere ed attivarsi in modo coerente e tempestivo per la soddisfazione del bisogno espresso dall’utenza, curando anche le fasi del feedback
</t>
  </si>
  <si>
    <t xml:space="preserve">S -  Gestione del tempo Lavoro </t>
  </si>
  <si>
    <t xml:space="preserve">S -  Gestione efficace del tempo di lavoro rispetto agli obiettivi ricevuti 
 Supervisione dei propri collaboratori rispetto alla gestione del loro tempo di lavoro
</t>
  </si>
  <si>
    <t xml:space="preserve">T -  Utilizzo della dotazione Tecnologica </t>
  </si>
  <si>
    <t xml:space="preserve">T -  Individuare e reperire la strumentazione tecnologica necessaria agli obiettivi e ai processi di lavoro dell’ organizzazione Predisporre la manutenzione e l’aggiornamento della strumentazione in relazione a mutamenti intervenuti su obiettivi e processi di lavoro 
 Autonomia nel utilizzo diretto della strumentazione tecnologica
</t>
  </si>
  <si>
    <t>Totale Peso Obiettivi  di Performance Organizzativa</t>
  </si>
  <si>
    <t>Assoluto</t>
  </si>
  <si>
    <t>Peso Relativo</t>
  </si>
  <si>
    <t>Valutazione</t>
  </si>
  <si>
    <t>ESITO</t>
  </si>
  <si>
    <t>OBIETTIVI SPECIFICI DI PERFORMANCE INDIVIDUALE</t>
  </si>
  <si>
    <t>Totale Peso Obiettivi  specifici di Performance Individuale</t>
  </si>
  <si>
    <t>COMPORTAMENTI PROFESSIONALI</t>
  </si>
  <si>
    <t>Peso assoluto</t>
  </si>
  <si>
    <t>Peso %</t>
  </si>
  <si>
    <t>Formule</t>
  </si>
  <si>
    <t>Valori Rilevati (%)</t>
  </si>
  <si>
    <t>Valutazione del comportamento - Valori rilevati</t>
  </si>
  <si>
    <t>Comportamenti Professionali</t>
  </si>
  <si>
    <t>Oggetto della misurazione</t>
  </si>
  <si>
    <t>Inadeguato</t>
  </si>
  <si>
    <t>Non soddisfacente</t>
  </si>
  <si>
    <t>Migliorabile</t>
  </si>
  <si>
    <t>Buono</t>
  </si>
  <si>
    <t>Eccellente</t>
  </si>
  <si>
    <t>Capacità di differenziare la valutazione dei collaboratori</t>
  </si>
  <si>
    <t>Capacità di differenziare la valutazione dei propri collaboratori Capacità di cogliere i diversi contributi dati da ciascun collaboratore</t>
  </si>
  <si>
    <t>Totale  peso  comportamenti professionali</t>
  </si>
  <si>
    <t>Relativo</t>
  </si>
  <si>
    <t>Totale  peso  obiettivi specifici e comportamenti professionali</t>
  </si>
  <si>
    <t>Esito Contributo dato alla Performance Organizzativa</t>
  </si>
  <si>
    <t>Contributo Performance Organizzativa</t>
  </si>
  <si>
    <t>Esito   Performance Individuale</t>
  </si>
  <si>
    <t>Obiettivi Specifici</t>
  </si>
  <si>
    <t>Fascia</t>
  </si>
  <si>
    <t>Comportamenti</t>
  </si>
  <si>
    <t>SCHEDA DI VALUTAZIONE PERFORMANCE DEL RESPONSABILE</t>
  </si>
  <si>
    <t>RESPONSABILE</t>
  </si>
  <si>
    <t>C - Tempestività</t>
  </si>
  <si>
    <t>C - Si valuta il rispetto dei tempi assegnati per l'esecuzione della prestazione e di intervento nei tempi opportuni anche in assenza di istruzioni specifiche</t>
  </si>
  <si>
    <t>Peso Assegnato</t>
  </si>
  <si>
    <t>Giunta</t>
  </si>
  <si>
    <t>Dirigenti/Responsabili</t>
  </si>
  <si>
    <t>Esito</t>
  </si>
  <si>
    <t>Obiettivo Operativo: giunta</t>
  </si>
  <si>
    <t>Obiettivo Gestionale Dirigenti</t>
  </si>
  <si>
    <t>Unità di Misura Performance</t>
  </si>
  <si>
    <t>Indicatore</t>
  </si>
  <si>
    <t>Performance Attesa 2020</t>
  </si>
  <si>
    <t>Performance Attesa 2021</t>
  </si>
  <si>
    <t>Responsabile Primario</t>
  </si>
  <si>
    <t>Alta</t>
  </si>
  <si>
    <t>Media</t>
  </si>
  <si>
    <t>Bassa</t>
  </si>
  <si>
    <t>Peso Amministratori</t>
  </si>
  <si>
    <t>Peso Dirigenti</t>
  </si>
  <si>
    <t>Realizzazione dei programmi e previsioni  contenuti nei documenti di programmazione</t>
  </si>
  <si>
    <t>Assicurare un'efficace acquisizione, gestione e programmazione delle risorse finanziarie dell'ente al fine di garantire la qualità dei servizi svolti e il rispetto dei piani e dei programmi della politica</t>
  </si>
  <si>
    <t>Indice di impiego delle risorse</t>
  </si>
  <si>
    <t>Misura la capacità di utilizzo delle risorse a disposizione</t>
  </si>
  <si>
    <t>Tutti</t>
  </si>
  <si>
    <t>Segretario</t>
  </si>
  <si>
    <t>Trasparenza e Anticorruzione</t>
  </si>
  <si>
    <t>Attuazione delle misure previste dalla normativa e dal PTPCT dell'ente in materia di trasparenza e anticorruzione</t>
  </si>
  <si>
    <t xml:space="preserve">Attuazione degli obblighi in materia di Trasparenza </t>
  </si>
  <si>
    <t>Grado di trasparenza dell’amministrazione definito in termini di grado di compliance, (completezza, aggiornamento e apertura) degli obblighi di pubblicazione previsti dal d.lgs 33/2013 e calcolato come rapporto tra il punteggio complessivo ottenuto a seguito delle verifiche effettuate su ciascun obbligo di pubblicazione e il punteggio massimo conseguibile secondo le indicazioni di cui alla delibera ANAC relativa alle attestazioni OIV sull’assolvimento degli obblighi di pubblicazione per l’anno di riferimento (Unità di misura: %)</t>
  </si>
  <si>
    <t xml:space="preserve"> Formula =[ Adempimenti attuati/Adempimenti in capo al CdR]*100</t>
  </si>
  <si>
    <t>Attuazione degli obblighi in materia di Anticorruzione</t>
  </si>
  <si>
    <t xml:space="preserve">Evidenzia la capacità  del Dirigente di presidiare gli obblighi in materia di anticorruzione ascrivibili al CdR di diretta responsabilità 
 </t>
  </si>
  <si>
    <t>Standard degli atti amministrativi</t>
  </si>
  <si>
    <t>Qualità e correttezza degli Atti Amministrativi</t>
  </si>
  <si>
    <t xml:space="preserve">Evidenzia la capacità  del Dirigente di predisporre gli atti amministrativi di competenza del proprio CdR soddisfacendo i requisiti previsti nel regolamento dei controlli interni  </t>
  </si>
  <si>
    <t xml:space="preserve"> Formula =[ N. atti sottoposti a controllo interno che non presentano anomalie/ N. atti sottoposti a controllo interno ]*100</t>
  </si>
  <si>
    <t>Rispetto sedute controllo successivo di regolarità  amministrativa</t>
  </si>
  <si>
    <t>Evidenzia la capacità dell'ente di rispettare le previsioni regolamentari</t>
  </si>
  <si>
    <t>Formula =[ N. sedute di controllo successivo di regolarità  amministrativa effettuate/ - N. sedute di controllo di regolarità  amministrativa previste dal regolamento]*100</t>
  </si>
  <si>
    <t>Efficacia dei controlli di regolarità  contabile</t>
  </si>
  <si>
    <t>Evidenzia la capacità  del Dirigente di predisporre gli atti amministrativi di competenza del proprio CdR soddisfacendo i requisiti previsti nel regolamento di contabilità</t>
  </si>
  <si>
    <t>Formula =[N. determinazione corrette per rilascio parere regolarità  contabile/ - N. determinazioni pervenute dagli uffici]*100</t>
  </si>
  <si>
    <t>Responsabile CdR  Contabile</t>
  </si>
  <si>
    <t>Responsabili</t>
  </si>
  <si>
    <t>Obiettivo Operativo: Giunta</t>
  </si>
  <si>
    <t>Performance Attesa</t>
  </si>
  <si>
    <t>Peso  Obiettivo</t>
  </si>
  <si>
    <t>Programmazione Performance  Obiettivi Specifici dell'Area</t>
  </si>
  <si>
    <t>Comportamento Osservato</t>
  </si>
  <si>
    <t>Valore Atteso</t>
  </si>
  <si>
    <t>A - Relazione e integrazione</t>
  </si>
  <si>
    <t>A - Si valutano le capacità comunicative e di apporto concreto nel gruppo di lavoro – di relazione con i colleghi e di partecipazione alla vita organizzativa – di collaborazione ed integrazione nei processi di servizio – di propensione a trasmette le proprie competenze ai colleghi</t>
  </si>
  <si>
    <t>B - Assunzione di iniziativa</t>
  </si>
  <si>
    <t>B - Si valuta il comportamento tenuto in rapporto a situazioni che richiedono, nell’ambito delle proprie competenze, di intraprendere un’azione con un intervento immediato</t>
  </si>
  <si>
    <t>D - Rapporti con l’unità operativa di appartenenza</t>
  </si>
  <si>
    <t>D- Si valuta la correttezza dei rapporti intrattenuti con i responsabili/ con eventuali altri vertici direzionali</t>
  </si>
  <si>
    <t xml:space="preserve">F- Analisi e soluzione dei problemi. </t>
  </si>
  <si>
    <t>F - Si valuta la capacità di affrontare situazioni critiche e di risolvere problemi imprevisti, proponendo possibili alternative ed utilizzando le proprie conoscenze. Propensioni intellettuali ed emotive nel superare gli ostacoli</t>
  </si>
  <si>
    <t>F - Capacità di formulare proposte per il miglioramento del servizio</t>
  </si>
  <si>
    <t>F - Si valuta la capacità di presentare ai soggetti competenti proposte di miglioramento del servizio, volte sia al conseguimento di specifici risultati, sia al miglioramento organizzativo dell’ambiente di lavoro.</t>
  </si>
  <si>
    <t>G - Accuratezza e diligenza</t>
  </si>
  <si>
    <t xml:space="preserve">G - Si valuta l'attenzione, la precisione, l’accuratezza e la diligenza nell’assolvere i compiti e le mansioni collegate al ruolo assegnato. </t>
  </si>
  <si>
    <t>H - Flessibilità e disponibilità a sostenere impegni di lavoro aggiuntivi</t>
  </si>
  <si>
    <t xml:space="preserve">H - Si valuta la disponibilità ad adeguarsi alle esigenze dell'incarico ricoperto e a garantire il proprio contributo anche in materie che non sono di specifica competenza, nell'interesse dell'Organizzazione. </t>
  </si>
  <si>
    <t>I - Rapporti con l’utenza</t>
  </si>
  <si>
    <t>I - Si valutano gli atteggiamenti tenuti con i diretti destinatari dei servizi, la predisposizione a prendere in carico le esigenze degli utenti. La capacità di promuovere l’immagine dell’Ente verso l’esterno tramite i comportamenti assunti dai dipendenti.</t>
  </si>
  <si>
    <t xml:space="preserve">Corrente 85% ; </t>
  </si>
  <si>
    <t>Garantire il controllo effettivo da parte della stazione appaltante sull’esecuzione delle prestazioni</t>
  </si>
  <si>
    <t>Predisposizione preventiva delle modalità organizzative e gestionali attraverso le quali garantire il controllo effettivo da parte della stazione appaltante sull’esecuzione delle prestazioni, programmando accessi diretti sul luogo dell’esecuzione stessa, nonché verifiche, anche a sorpresa, sull’effettiva ottemperanza a tutte le misure previste nel capitolato d'appalto. Il responsabile avvrà cura di presentare all'atto della valutazione finale e/o intermedia il documento di programmazione, corredato dalla successiva relazione su quanto effettivamente effettuato in allegato al presente obiettivo.</t>
  </si>
  <si>
    <t>Allegato A - Comportamenti Professionali -</t>
  </si>
  <si>
    <t>Catalogo dei Comportamenti</t>
  </si>
  <si>
    <t>Comportamento</t>
  </si>
  <si>
    <t>Descrittore</t>
  </si>
  <si>
    <t>Coinvolge il gruppo di lavoro, promuove la comunicazione, la collaborazione e la partecipazione. Adotta azioni volte ad implementare le competenze professionali dei dipendenti. Valorizza il personale dipendente favorendo l’autonomia e delegando responsabilità.</t>
  </si>
  <si>
    <t>-N° _ incontri dedicati con il personale funzionalmente dipendente;</t>
  </si>
  <si>
    <t>-N°_ interventi di formazione e/o focus interni volti ad implementare le competenze dei dipendenti;</t>
  </si>
  <si>
    <t>-N° _ di attribuzioni di competenze specifiche (inizio/fine) assegnate al personale dipendente</t>
  </si>
  <si>
    <t>Monitora i tempi e le scadenze da rispettare da parte del personale?</t>
  </si>
  <si>
    <t>Giudizio da parte del Segretario:</t>
  </si>
  <si>
    <r>
      <t xml:space="preserve">                  </t>
    </r>
    <r>
      <rPr>
        <sz val="10"/>
        <color theme="1"/>
        <rFont val="Garamond"/>
        <family val="1"/>
      </rPr>
      <t>Mai</t>
    </r>
  </si>
  <si>
    <r>
      <t xml:space="preserve">                  </t>
    </r>
    <r>
      <rPr>
        <sz val="10"/>
        <color theme="1"/>
        <rFont val="Garamond"/>
        <family val="1"/>
      </rPr>
      <t>Raramente</t>
    </r>
  </si>
  <si>
    <r>
      <t xml:space="preserve">                  </t>
    </r>
    <r>
      <rPr>
        <sz val="10"/>
        <color theme="1"/>
        <rFont val="Garamond"/>
        <family val="1"/>
      </rPr>
      <t>Qualche volta</t>
    </r>
  </si>
  <si>
    <r>
      <t xml:space="preserve">                  </t>
    </r>
    <r>
      <rPr>
        <sz val="10"/>
        <color theme="1"/>
        <rFont val="Garamond"/>
        <family val="1"/>
      </rPr>
      <t>Spesso</t>
    </r>
  </si>
  <si>
    <r>
      <t xml:space="preserve">                  </t>
    </r>
    <r>
      <rPr>
        <sz val="10"/>
        <color theme="1"/>
        <rFont val="Garamond"/>
        <family val="1"/>
      </rPr>
      <t>Sempre</t>
    </r>
  </si>
  <si>
    <r>
      <t xml:space="preserve">                  </t>
    </r>
    <r>
      <rPr>
        <sz val="10"/>
        <color theme="1"/>
        <rFont val="Garamond"/>
        <family val="1"/>
      </rPr>
      <t>Non so</t>
    </r>
  </si>
  <si>
    <r>
      <t>-</t>
    </r>
    <r>
      <rPr>
        <sz val="7"/>
        <color theme="1"/>
        <rFont val="Times New Roman"/>
        <family val="1"/>
      </rPr>
      <t xml:space="preserve">                      </t>
    </r>
    <r>
      <rPr>
        <sz val="10"/>
        <color theme="1"/>
        <rFont val="Garamond"/>
        <family val="1"/>
      </rPr>
      <t> </t>
    </r>
  </si>
  <si>
    <r>
      <t>Intraprende relazioni collaborative e partecipative con colleghi ed amministratori. Possiede una visione d’insieme del proprio lavoro, della propria struttura, dei processi e delle persone. Partecipa attivamente alla vita organizz</t>
    </r>
    <r>
      <rPr>
        <u/>
        <sz val="10"/>
        <color theme="1"/>
        <rFont val="Garamond"/>
        <family val="1"/>
      </rPr>
      <t>a</t>
    </r>
    <r>
      <rPr>
        <sz val="10"/>
        <color theme="1"/>
        <rFont val="Garamond"/>
        <family val="1"/>
      </rPr>
      <t xml:space="preserve"> tiva con atteggiamento propositivo, condividendo informazioni ed esperienze nel lavoro in team. Adotta modalità di ascolto attivo e comunicazione chiara ed empatica con gli interlocutori, gestendo il </t>
    </r>
    <r>
      <rPr>
        <i/>
        <sz val="10"/>
        <color theme="1"/>
        <rFont val="Garamond"/>
        <family val="1"/>
      </rPr>
      <t>feedback</t>
    </r>
    <r>
      <rPr>
        <sz val="10"/>
        <color theme="1"/>
        <rFont val="Garamond"/>
        <family val="1"/>
      </rPr>
      <t xml:space="preserve"> e l’orientamento all’utente. Propone soluzioni innovative per la gestione di conflitti. Non si spazientisce e non assume atteggiamenti aggressivi. Si relaziona agli altri con rispetto e correttezza e manifesta con il proprio comportamento il rispetto verso le altre persone. Favorisce momenti di confronto collettivi all’interno del gruppo di lavoro. Instaura relazioni professionali efficaci e collaborative all’interno e all’esterno dell’ente.</t>
    </r>
  </si>
  <si>
    <t>Durante le riunioni partecipa attivamente avanzando proposte e/o suggerimenti?</t>
  </si>
  <si>
    <t>Giudizio da parte degli Amministratori:</t>
  </si>
  <si>
    <t>Giudizio da parte dei Colleghi</t>
  </si>
  <si>
    <t>Se sono presenti: Segnala delle eventuali criticità nel funzionamento delle relazioni operative interorganizzative?</t>
  </si>
  <si>
    <r>
      <t xml:space="preserve">                  </t>
    </r>
    <r>
      <rPr>
        <sz val="10"/>
        <color theme="1"/>
        <rFont val="Garamond"/>
        <family val="1"/>
      </rPr>
      <t xml:space="preserve">Sempre </t>
    </r>
  </si>
  <si>
    <t>Le informazioni rilasciate agli utenti sono sempre chiare? Adotta uno stile di comunicazione adeguato all’interlocutore?</t>
  </si>
  <si>
    <t>Quando sono presenti conflitti riesce comunque ad accogliere il punto di vista dell’altro cercando di proporre soluzioni che ne tengono conto?</t>
  </si>
  <si>
    <t>Orientamento alla qualità dei servizi</t>
  </si>
  <si>
    <t>Capacità di mettere in atto comportamenti di lavoro e decisioni finalizzate alla efficienza dei processi e alla qualità dei prodotti/servizi finali.  Capacità di effettuare regolarmente verifiche sul lavoro (proprio o altrui) per prevenire errori e per garantire il rispetto di un buon livello dei risultati finali.</t>
  </si>
  <si>
    <t xml:space="preserve">Monitora i tempi e le scadenze da rispettare, organizzando le attività in funzione dell’obiettivo da raggiungere;                • garantisce la qualità e l’accuratezza del proprio lavoro predisponendo livelli di qualità coerenti con lo standard dell’organizzazione;                                            • individua gli errori, ne comprende le cause e attiva azioni correttive condivise;                     • introduce frequentemente criteri e momenti di monitoraggio e verifica;                      • valuta il processo e il risultato, per individuarne gli errori da cui imparare, le azioni e i ragionamenti positivi da valorizzare e standardizzare;                                    • opera con costanza e precisione nell’esecuzione del proprio lavoro e degli output prodotti. </t>
  </si>
  <si>
    <r>
      <t>-</t>
    </r>
    <r>
      <rPr>
        <sz val="7"/>
        <color theme="1"/>
        <rFont val="Times New Roman"/>
        <family val="1"/>
      </rPr>
      <t xml:space="preserve">                     </t>
    </r>
    <r>
      <rPr>
        <sz val="10"/>
        <color theme="1"/>
        <rFont val="Garamond"/>
        <family val="1"/>
      </rPr>
      <t>N°_ procedimenti gestiti nel rispetto dei termini fissati sul totale dei procedimenti gestiti;</t>
    </r>
  </si>
  <si>
    <r>
      <t>-</t>
    </r>
    <r>
      <rPr>
        <sz val="7"/>
        <color theme="1"/>
        <rFont val="Times New Roman"/>
        <family val="1"/>
      </rPr>
      <t xml:space="preserve">                     </t>
    </r>
    <r>
      <rPr>
        <sz val="10"/>
        <color theme="1"/>
        <rFont val="Garamond"/>
        <family val="1"/>
      </rPr>
      <t>N°_ dei casi di respingimento/restituzione degli atti per carenza istruttoria;</t>
    </r>
  </si>
  <si>
    <r>
      <t>-</t>
    </r>
    <r>
      <rPr>
        <sz val="7"/>
        <color theme="1"/>
        <rFont val="Times New Roman"/>
        <family val="1"/>
      </rPr>
      <t xml:space="preserve">                     </t>
    </r>
    <r>
      <rPr>
        <sz val="10"/>
        <color theme="1"/>
        <rFont val="Garamond"/>
        <family val="1"/>
      </rPr>
      <t>N°_ dei servizi sui cui sono stati fissati standard di qualità secondo i parametri previsti in termini di tempestività; accessibilità; etc.</t>
    </r>
  </si>
  <si>
    <r>
      <t>-</t>
    </r>
    <r>
      <rPr>
        <sz val="7"/>
        <color theme="1"/>
        <rFont val="Times New Roman"/>
        <family val="1"/>
      </rPr>
      <t xml:space="preserve">                     </t>
    </r>
    <r>
      <rPr>
        <sz val="10"/>
        <color theme="1"/>
        <rFont val="Garamond"/>
        <family val="1"/>
      </rPr>
      <t>Monitora i tempi e le scadenze da rispettare?</t>
    </r>
  </si>
  <si>
    <t>Giudizio da parte degli Amministratori e/o Segretario</t>
  </si>
  <si>
    <r>
      <t xml:space="preserve">                 </t>
    </r>
    <r>
      <rPr>
        <sz val="10"/>
        <color theme="1"/>
        <rFont val="Garamond"/>
        <family val="1"/>
      </rPr>
      <t>Mai</t>
    </r>
  </si>
  <si>
    <r>
      <t xml:space="preserve">                 </t>
    </r>
    <r>
      <rPr>
        <sz val="10"/>
        <color theme="1"/>
        <rFont val="Garamond"/>
        <family val="1"/>
      </rPr>
      <t>Raramente</t>
    </r>
  </si>
  <si>
    <r>
      <t xml:space="preserve">                 </t>
    </r>
    <r>
      <rPr>
        <sz val="10"/>
        <color theme="1"/>
        <rFont val="Garamond"/>
        <family val="1"/>
      </rPr>
      <t>Qualche volta</t>
    </r>
  </si>
  <si>
    <r>
      <t xml:space="preserve">                 </t>
    </r>
    <r>
      <rPr>
        <sz val="10"/>
        <color theme="1"/>
        <rFont val="Garamond"/>
        <family val="1"/>
      </rPr>
      <t>Spesso</t>
    </r>
  </si>
  <si>
    <r>
      <t xml:space="preserve">                 </t>
    </r>
    <r>
      <rPr>
        <sz val="10"/>
        <color theme="1"/>
        <rFont val="Garamond"/>
        <family val="1"/>
      </rPr>
      <t>Sempre</t>
    </r>
  </si>
  <si>
    <r>
      <t>-</t>
    </r>
    <r>
      <rPr>
        <sz val="7"/>
        <color theme="1"/>
        <rFont val="Times New Roman"/>
        <family val="1"/>
      </rPr>
      <t xml:space="preserve">                     </t>
    </r>
    <r>
      <rPr>
        <sz val="10"/>
        <color theme="1"/>
        <rFont val="Garamond"/>
        <family val="1"/>
      </rPr>
      <t>Propone degli interventi finalizzati ad eliminare eventuali criticità nell’erogazione dei servizi ai cittadini?</t>
    </r>
  </si>
  <si>
    <t>Giudizio da parte degli Amministratori</t>
  </si>
  <si>
    <r>
      <t xml:space="preserve">Integrazione con gli amministratori su obiettivi assegnati. </t>
    </r>
    <r>
      <rPr>
        <sz val="10"/>
        <color theme="1"/>
        <rFont val="Garamond"/>
        <family val="1"/>
      </rPr>
      <t>Capacità di tradurre in azioni concrete i piani e i programmi della politica.</t>
    </r>
  </si>
  <si>
    <t>Garantisce efficace assistenza agli organi di governo.  Adatta il proprio tempo lavoro al perseguimento degli obiettivi strategici concordati con la politica e di quelli gestionali concordati con la struttura accogliendo le prioritarie esigenze dell’ente. Presta attenzione alle necessità delle altre aree in particolare quando (formalmente e informalmente) coinvolte in processi lavorativi trasversali rispetto alla propria.</t>
  </si>
  <si>
    <t>Giudizio da parte dei Colleghi limitatamente all’attenzione rivolta alle altre aree (CdR)</t>
  </si>
  <si>
    <r>
      <t>Analisi e soluzione dei problemi</t>
    </r>
    <r>
      <rPr>
        <sz val="10"/>
        <color theme="1"/>
        <rFont val="Garamond"/>
        <family val="1"/>
      </rPr>
      <t>. Capacità di individuare e comprendere gli aspetti essenziali dei problemi, proporre soluzioni e verificarne gli esiti.</t>
    </r>
  </si>
  <si>
    <t xml:space="preserve">Individua le caratteristiche (variabili o costanti) dei problemi, e le ipotesi di risoluzione degli stessi rispetto alle cause. Verifica l’efficacia della soluzione trovata.  Individua momenti di difficoltà e fornisce contributi concreti per il loro superamento; Comprende le divergenze e previene gli effetti del conflitto; </t>
  </si>
  <si>
    <t>Rapporti con l’utenza</t>
  </si>
  <si>
    <t>Capacità di cogliere le esigenze dei clienti interni ed esterni orientando costantemente la propria attività al soddisfacimento delle loro esigenze, coerentemente con l’ organizzazione dei servizi.</t>
  </si>
  <si>
    <t xml:space="preserve">Adotta una modalità di ascolto attivo e garantisce adeguata accoglienza dell’utenza; </t>
  </si>
  <si>
    <t xml:space="preserve">Organizza e gestisce l’orario di servizio in relazione alle esigenze dell’utenza. Gestisce il feedback. Presidia sull’ adeguata gestione dei rapporti con l’utenza da parte dei propri collaboratori. </t>
  </si>
  <si>
    <t xml:space="preserve">Organizza le informazioni circa il servizio erogato dalla propria struttura per orientare l’utenza esterna (es. segnaletica interna, accessibilità, portali on line per il cittadino). </t>
  </si>
  <si>
    <t>Si attiva in modo coerente e tempestivo per la soddisfazione del bisogno espresso dall’utenza.</t>
  </si>
  <si>
    <r>
      <t>Orientamento al risultato</t>
    </r>
    <r>
      <rPr>
        <sz val="10"/>
        <color theme="1"/>
        <rFont val="Garamond"/>
        <family val="1"/>
      </rPr>
      <t>:</t>
    </r>
    <r>
      <rPr>
        <b/>
        <sz val="12"/>
        <color theme="1"/>
        <rFont val="Times New Roman"/>
        <family val="1"/>
      </rPr>
      <t xml:space="preserve"> </t>
    </r>
    <r>
      <rPr>
        <sz val="10"/>
        <color theme="1"/>
        <rFont val="Garamond"/>
        <family val="1"/>
      </rPr>
      <t>Capacità di lavorare per il perseguimento di obiettivi, anche attraverso la autodete</t>
    </r>
    <r>
      <rPr>
        <u/>
        <sz val="10"/>
        <color theme="1"/>
        <rFont val="Garamond"/>
        <family val="1"/>
      </rPr>
      <t>r</t>
    </r>
    <r>
      <rPr>
        <sz val="10"/>
        <color theme="1"/>
        <rFont val="Garamond"/>
        <family val="1"/>
      </rPr>
      <t xml:space="preserve"> minazione degli stessi, definendo livelli di prestazione sfidanti. Applic</t>
    </r>
    <r>
      <rPr>
        <u/>
        <sz val="10"/>
        <color theme="1"/>
        <rFont val="Garamond"/>
        <family val="1"/>
      </rPr>
      <t>a</t>
    </r>
    <r>
      <rPr>
        <sz val="10"/>
        <color theme="1"/>
        <rFont val="Garamond"/>
        <family val="1"/>
      </rPr>
      <t xml:space="preserve"> zione costante al raggiungimento dei risultati di competenza. Capacità di essere efficace finalizzando con continuità le proprie e altrui attività al conseguimento dei risultati</t>
    </r>
  </si>
  <si>
    <t>Persevera nel raggiungimento del risultato e non si scoraggia di fronte ad errori e ad insuccessi;  individua e ricerca tutte le strategie per conseguire il risultato; riconosce le priorità e le urgenze nella prospettiva di raggiungere il risultato; coinvolge e guida il gruppo verso il risultato da raggiungere; agisce coerentemente agli impegni presi, influenzando attivamente e positivamente gli eventi; sollecita o promuove la collaborazione con gli altri Responsabili coinvolti nel proprio obiettivo;</t>
  </si>
  <si>
    <r>
      <t xml:space="preserve">                 </t>
    </r>
    <r>
      <rPr>
        <sz val="10"/>
        <color theme="1"/>
        <rFont val="Garamond"/>
        <family val="1"/>
      </rPr>
      <t xml:space="preserve">Spesso </t>
    </r>
  </si>
  <si>
    <t>Giudizio da parte dei Colleghi limitatamente a “sollecita o promuove la collaborazione con gli altri Responsabili coinvolti nel proprio obiettivo”</t>
  </si>
  <si>
    <r>
      <t xml:space="preserve">Iniziativa: </t>
    </r>
    <r>
      <rPr>
        <sz val="10"/>
        <color theme="1"/>
        <rFont val="Garamond"/>
        <family val="1"/>
      </rPr>
      <t xml:space="preserve">Capacità di attivarsi in modo autonomo nell'ambito delle proprie responsabilità e dei propri compiti, senza attendere indicazioni dagli altri e senza subire gli eventi. </t>
    </r>
  </si>
  <si>
    <t>Reagisce attivamente nelle situazioni, anche in situazioni eccezionali e/o di crisi, individuando i margini di azione e di miglioramento; Presidia tutti gli ambiti di discrezionalità consentiti dal ruolo, assumendosi le proprie responsabilità; • cerca stimoli, occasioni di miglioramento e perfezionamento del proprio lavoro e della propria organizzazione; • propone spontaneamente idee, osservazioni, interpretazioni, soluzioni; • chiede chiarimenti e pone domande per comprendere la realtà organizzativa e gli avvenimenti; • anticipa e gestisce situazioni ed eventi; • interviene in prima persona, senza la sollecitazione di altri, su quanto causa perdite di tempo e di risorse; • affronta con passione ed energia l’attività lavorativa.</t>
  </si>
  <si>
    <r>
      <t>Capacità di gestire efficacemente le risorse umane.:Capacità di guidare, coinvolgere e motivare le persone in maniera efficace, per il raggiungimento degli obiettivi assegnati, cons</t>
    </r>
    <r>
      <rPr>
        <u/>
        <sz val="10"/>
        <color theme="1"/>
        <rFont val="Garamond"/>
        <family val="1"/>
      </rPr>
      <t>i</t>
    </r>
    <r>
      <rPr>
        <sz val="10"/>
        <color theme="1"/>
        <rFont val="Garamond"/>
        <family val="1"/>
      </rPr>
      <t xml:space="preserve"> derandoli come valore e risorsa in sé, ottenendo il meglio da ciascuno di loro. Capacità di delegare obiettivi e attività.</t>
    </r>
  </si>
  <si>
    <r>
      <t>Relazione, integrazione, comunicazione:Capacità di relazionarsi nel gruppo di lavoro e con i  colleghi, partecipazione alla vita organizzativa, collabor</t>
    </r>
    <r>
      <rPr>
        <u/>
        <sz val="10"/>
        <color theme="1"/>
        <rFont val="Garamond"/>
        <family val="1"/>
      </rPr>
      <t>a</t>
    </r>
    <r>
      <rPr>
        <sz val="10"/>
        <color theme="1"/>
        <rFont val="Garamond"/>
        <family val="1"/>
      </rPr>
      <t xml:space="preserve"> zione ed integrazione nei processi di servizio</t>
    </r>
  </si>
  <si>
    <t>Orientamento alla qualità dei servizi:Capacità di mettere in atto comportamenti di lavoro e decisioni finalizzate alla efficienza dei processi e alla qualità dei prodotti/servizi finali.  Capacità di effettuare regolarmente verifiche sul lavoro (proprio o altrui) per prevenire errori e per garantire il rispetto di un buon livello dei risultati finali.</t>
  </si>
  <si>
    <t>Rapporti con l’utenza:Capacità di cogliere le esigenze dei clienti interni ed esterni orientando costantemente la propria attività al soddisfacimento delle loro esigenze, coerentemente con l’ organizzazione dei servizi.</t>
  </si>
  <si>
    <t>Il Responsabile: Coinvolge il gruppo di lavoro, promuove la comunicazione, la collaborazione e la partecipazione. Adotta azioni volte ad implementare le competenze professionali dei dipendenti. Valorizza il personale dipendente favorendo l’autonomia e delegando responsabilità.</t>
  </si>
  <si>
    <r>
      <t>Il Responsabile: Intraprende relazioni collaborative e partecipative con colleghi ed amministratori. Possiede una visione d’insieme del proprio lavoro, della propria struttura, dei processi e delle persone. Partecipa attivamente alla vita organizz</t>
    </r>
    <r>
      <rPr>
        <u/>
        <sz val="10"/>
        <color theme="1"/>
        <rFont val="Garamond"/>
        <family val="1"/>
      </rPr>
      <t>a</t>
    </r>
    <r>
      <rPr>
        <sz val="10"/>
        <color theme="1"/>
        <rFont val="Garamond"/>
        <family val="1"/>
      </rPr>
      <t xml:space="preserve"> tiva con atteggiamento propositivo, condividendo informazioni ed esperienze nel lavoro in team. Adotta modalità di ascolto attivo e comunicazione chiara ed empatica con gli interlocutori, gestendo il </t>
    </r>
    <r>
      <rPr>
        <i/>
        <sz val="10"/>
        <color theme="1"/>
        <rFont val="Garamond"/>
        <family val="1"/>
      </rPr>
      <t>feedback</t>
    </r>
    <r>
      <rPr>
        <sz val="10"/>
        <color theme="1"/>
        <rFont val="Garamond"/>
        <family val="1"/>
      </rPr>
      <t xml:space="preserve"> e l’orientamento all’utente. Propone soluzioni innovative per la gestione di conflitti. Non si spazientisce e non assume atteggiamenti aggressivi. Si relaziona agli altri con rispetto e correttezza e manifesta con il proprio comportamento il rispetto verso le altre persone. Favorisce momenti di confronto collettivi all’interno del gruppo di lavoro. Instaura relazioni professionali efficaci e collaborative all’interno e all’esterno dell’ente.</t>
    </r>
  </si>
  <si>
    <t xml:space="preserve">Il Responsabile: Monitora i tempi e le scadenze da rispettare, organizzando le attività in funzione dell’obiettivo da raggiungere;                • garantisce la qualità e l’accuratezza del proprio lavoro predisponendo livelli di qualità coerenti con lo standard dell’organizzazione;                                            • individua gli errori, ne comprende le cause e attiva azioni correttive condivise;                     • introduce frequentemente criteri e momenti di monitoraggio e verifica;                      • valuta il processo e il risultato, per individuarne gli errori da cui imparare, le azioni e i ragionamenti positivi da valorizzare e standardizzare;                                    • opera con costanza e precisione nell’esecuzione del proprio lavoro e degli output prodotti. </t>
  </si>
  <si>
    <t>Il Responsabile: Garantisce efficace assistenza agli organi di governo.  Adatta il proprio tempo lavoro al perseguimento degli obiettivi strategici concordati con la politica e di quelli gestionali concordati con la struttura accogliendo le prioritarie esigenze dell’ente. Presta attenzione alle necessità delle altre aree in particolare quando (formalmente e informalmente) coinvolte in processi lavorativi trasversali rispetto alla propria.</t>
  </si>
  <si>
    <t xml:space="preserve">Il Responsabile: Individua le caratteristiche (variabili o costanti) dei problemi, e le ipotesi di risoluzione degli stessi rispetto alle cause. Verifica l’efficacia della soluzione trovata.  Individua momenti di difficoltà e fornisce contributi concreti per il loro superamento; Comprende le divergenze e previene gli effetti del conflitto; </t>
  </si>
  <si>
    <t>Il Responsabile: Adotta una modalità di ascolto attivo e garantisce adeguata accoglienza dell’utenza; Organizza e gestisce l’orario di servizio in relazione alle esigenze dell’utenza. Gestisce il feedback. Presidia sull’ adeguata gestione dei rapporti con l’utenza da parte dei propri collaboratori. nformazioni circa il servizio erogato dalla propria struttura per orientare l’utenza esterna (es. segnaletica interna, accessibilità, portali on line per il cittadino). Si attiva in modo coerente e tempestivo per la soddisfazione del bisogno espresso dall’utenza.</t>
  </si>
  <si>
    <t>Il Responsabile: Persevera nel raggiungimento del risultato e non si scoraggia di fronte ad errori e ad insuccessi;  individua e ricerca tutte le strategie per conseguire il risultato; riconosce le priorità e le urgenze nella prospettiva di raggiungere il risultato; coinvolge e guida il gruppo verso il risultato da raggiungere; agisce coerentemente agli impegni presi, influenzando attivamente e positivamente gli eventi; sollecita o promuove la collaborazione con gli altri Responsabili coinvolti nel proprio obiettivo;</t>
  </si>
  <si>
    <t>Il Responsabile: Reagisce attivamente nelle situazioni, anche in situazioni eccezionali e/o di crisi, individuando i margini di azione e di miglioramento; Presidia tutti gli ambiti di discrezionalità consentiti dal ruolo, assumendosi le proprie responsabilità; • cerca stimoli, occasioni di miglioramento e perfezionamento del proprio lavoro e della propria organizzazione; • propone spontaneamente idee, osservazioni, interpretazioni, soluzioni; • chiede chiarimenti e pone domande per comprendere la realtà organizzativa e gli avvenimenti; • anticipa e gestisce situazioni ed eventi; • interviene in prima persona, senza la sollecitazione di altri, su quanto causa perdite di tempo e di risorse; • affronta con passione ed energia l’attività lavorativa.</t>
  </si>
  <si>
    <t>Indicatori</t>
  </si>
  <si>
    <t>Esito valutazione</t>
  </si>
  <si>
    <t xml:space="preserve">Formula =[Azione Attuata/Azione Programmata ]*100  </t>
  </si>
  <si>
    <t xml:space="preserve"> Pianificare e implementare le azioni necessarie all'introduzione del Lavoro Agile secondo le direttive di cui all'art. 87 del  D.L. n. 18 del 17/3/2020 recante "Misure straordinarie in materia di lavoro agile…" 
</t>
  </si>
  <si>
    <t xml:space="preserve">Formula =[ Pianificazione e organizzazione di dettaglio del Lavoro Agile entro i tempi previsti dall'organo esecutivo ];  Formula =[Introduzione del Lavoro Agile secondo le direttive impartite];  Formula =[Introduzione di meccanismi di controllo sull'attività produttiva del personale che opera in ambiente di Smart Working]; </t>
  </si>
  <si>
    <t xml:space="preserve">Emergenza COVID. Adeguamento dell'ente alle disposizioni del governo finalizzato al contenimento della diffuzione del virus covid- 19. Riorganizzazione dell'ente attraverso attivazione di smart working, turnazione dipendenti, congedi, ferie arretrate e altre modalità di riduzione dei contingenti presso l'ente, con mantenimento del personale in loco per la gestione dei servizi indifferibili
</t>
  </si>
  <si>
    <t>Predisposizione e attuazione delle azioni tecnico e amministative necessarie per l'introduzione di forme di lavoro Agile per contrastare l'emergenza Covid 19, entro i termini e gli indirizzi previsti dall'organo esecutivo dell'ente</t>
  </si>
  <si>
    <t>Strumenti di programmazione: in relazione all'emergenza Covid-19, costante verifica e aggiornamento dello scostamento delle entrate rispetto a quanto originariamente previsto e ristrutturazione della spesa in funzione delle eventuali minori entrate che si dovessero concretizzare in corso d'anno.</t>
  </si>
  <si>
    <t>Presidio organizzativo delle azioni necessare ad assicurare la verifica periodica delle entrate e ristritturazione della spesa</t>
  </si>
  <si>
    <t>Formula =[risultato di amministrazione previsto nell'ultima variazione di bilancio/risultato di amministazione accertato a consuntivo]*100=90</t>
  </si>
  <si>
    <t>Formula =[ Somma totale tit. 1 impegnata dal Settore/ totali stanziati dal Settore tit. 1]*100; Formula =[ somme  totali impegnati dal Settore Titolo II/somme totali stanziati dal Settore Titolo II ]*100</t>
  </si>
  <si>
    <t>Gestione Programmazione - Economico Finanziaria nell'ambito dell'ermergenza Covid 19</t>
  </si>
  <si>
    <t>Attuazione delle disposizioni in materia di " salute, sostegno al lavoro e all'economia, nonché di politiche sociali connesse all'emergenza epidemilogica"</t>
  </si>
  <si>
    <t>Predisposizione delle misure attuative previste dal dall'art. 263 del Decreto Rilancio del 19.05.2020, n° 34</t>
  </si>
  <si>
    <t>Assicurare la predisposizione e successiva attuazione di quanto programmato in attuazione di quanto previsto nel decreto rilancio</t>
  </si>
  <si>
    <t>Formula= [predisposizione di un piano di azioni attuative delle misure previste nel decreto rilencio entro la prima decade di luglio]; Formula= [misure e azioni realizzate / misure e azioni previste nel piano attuativo]*100</t>
  </si>
  <si>
    <t>Programmazione Performance Organizzativa 2021</t>
  </si>
  <si>
    <t xml:space="preserve">Parametri di non conformità riscontrati nell’attività di controllo atti. Indicatore:  
N. di parametri non conformi/n. parametri controllati </t>
  </si>
  <si>
    <t>Capacità di realizzazione della spesa corrente del Settore. Indicatore: a)€ totali impegnati dal Settore Titolo I/€ totali stanziati dal Settore Titolo I; b) Capacità di realizzazione della spesa in conto capitale del Settore. Indicatore: € totali impegnati dal Settore Titolo II/€ totali stanziati dal Settore Titolo II</t>
  </si>
  <si>
    <t xml:space="preserve">Attuazione delle misure previste dalla normativa  dell'ente in materia di trasparenza </t>
  </si>
  <si>
    <t xml:space="preserve">Parametri di non conformità riscontrati nell’attività di controllo sul sito. Indicatore:  N. di parametri non conformi/n. parametri controllati </t>
  </si>
  <si>
    <t>Attuazione delle misure previste dalla normativa  e del PTPC dell'ente in materia di Anticorruzione</t>
  </si>
  <si>
    <t>Fabbisogno triennale</t>
  </si>
  <si>
    <t>Adozione degli atti conseguenti per la copertura dei posti vacanti utilizzando ogni tipologia di contratto di lavoro e trovando le soluzioni più efficaci ed economiche, compresa la possibilità di ricorso alle progressioni verticali.</t>
  </si>
  <si>
    <t>Progetto “Tutti diversi! In panchina senza riserve”</t>
  </si>
  <si>
    <t>Supporto gestionale e organizzativo. Descrizione siti dedicati.</t>
  </si>
  <si>
    <t>Progetto “Mulieres” sulle pari opportunità</t>
  </si>
  <si>
    <t>Supporto gestionale e organizzativo del progetto. Valorizzazione e coinvolgimento di associazioni, istituti scolastici e artisti locali.</t>
  </si>
  <si>
    <t>Progetto “DIS-Orientamento” sulla disabilità</t>
  </si>
  <si>
    <t>Supporto gestionale e organizzativo del progetto.</t>
  </si>
  <si>
    <t>Iniziativa di formazione/sensibilizzazione “Identikit del bullismo e cyberbullismo”</t>
  </si>
  <si>
    <t>CCRR</t>
  </si>
  <si>
    <t>Supporto gestionale e organizzativo per l’approvazione del nuovo regolamento del CCRR.</t>
  </si>
  <si>
    <t>CPO</t>
  </si>
  <si>
    <t>Supporto gestionale e organizzativo per l’approvazione del nuovo regolamento del CPO.</t>
  </si>
  <si>
    <t>Toponomastica dei luoghi dedicati alle Rimembranze</t>
  </si>
  <si>
    <t>Supporto gestionale nell’attribuzione della toponomastica legata al progetto culturale in esame.</t>
  </si>
  <si>
    <t>Comune di Arborea</t>
  </si>
  <si>
    <r>
      <t>1.</t>
    </r>
    <r>
      <rPr>
        <sz val="7"/>
        <color theme="1"/>
        <rFont val="Times New Roman"/>
        <family val="1"/>
      </rPr>
      <t xml:space="preserve">       </t>
    </r>
    <r>
      <rPr>
        <sz val="11"/>
        <color theme="1"/>
        <rFont val="Garamond"/>
        <family val="1"/>
      </rPr>
      <t>Ricognizione dello stato delle OOPP in essere, con indicazione del cronoprogramma dei lavori, tipologia di affidamento e segnalazione di eventuali criticità;</t>
    </r>
  </si>
  <si>
    <t>3. Mantenere in perfetta sicurezza ed efficacia il patrimonio esistente: Assicurare la manutenzione straordinaria con una programmazione anche preventiva rispetto a quella interventiva del patrimonio esistente. Predisposizione di un piano di manutenzione straordinaria degli immobili comunali;</t>
  </si>
  <si>
    <t>Gestione Programma OO.PP.</t>
  </si>
  <si>
    <t>Gestione Efficiente del Patrimonio</t>
  </si>
  <si>
    <t>Area: Tecnica</t>
  </si>
  <si>
    <t>Tecnico</t>
  </si>
  <si>
    <t xml:space="preserve">2. Gestione delle procedure concorsuali previste nel Piano triennale del fabbisogno del Personale 2021/2023 in particolare relativo alle seguenti assunzioni:
 Istruttore direttivo tecnico – mediante contratto art. 110 del Testo Unico EE.LL. a tempo determinato;
 Istruttore direttivo assistente sociale a tempo indeterminato (30 ore);
 Istruttore tecnico categoria C.1 a tempo indeterminato 36 ore;
 Istruttore vigilanza categoria C.1 a tempo indeterminato 36 ore;
 Istruttore amministrativo – contabile a tempo indeterminato 36 ore;
</t>
  </si>
  <si>
    <t>Processi di Reclutamento del Personale</t>
  </si>
  <si>
    <t xml:space="preserve">3. Ricognizione delle procedure di competenza (appalti servizi, leggi di settore, contributi vari ecc.) e delle scadenze, al fine di monitorare il rispetto dei tempi di affidamento, di presentazione dei fabbisogni e dei rendiconti agli Enti competenti (entro il 30/06/202);  </t>
  </si>
  <si>
    <t>Gestione dei processi produttivi interni</t>
  </si>
  <si>
    <t xml:space="preserve">4. Attuazione misure in materia gestione dell'emergenza epidemiologica da COVID-19, studio e gestione delle varie misure di sostegno al reddito e garantire la pronta e sollecita attrazione delle forme di sostegno previste, attraverso modalità che garantiscano la reperibilità anche a distanza degli operatori: 
a. Gestione procedura Buoni Spesa 
b. Contributi per le famiglie - bonus RAS 
c. Altre misure previste dalle norme regionali e statali.
</t>
  </si>
  <si>
    <t xml:space="preserve">5. Accompagnare il Cittadino/Utente in un sistema di digitalizzazione e snellimento delle procedure attraverso i sistemi informatici. Predisposizione relativamente ai principali procedimenti amministrativi attivabili ad istanza di parte di linee guida (memorandum ecc) con l’indicazione delle modalità di accesso agli stessi alla luce dei nuovi servizi on line, App IO, SPID, PAGOPA – con la finalità di semplificazione dell’attività amministrazione nei rapporti tra comuni e soggetti privati.  </t>
  </si>
  <si>
    <t>Gestione Emergenza Sanitaria</t>
  </si>
  <si>
    <t>Processi di Digitalizzazione</t>
  </si>
  <si>
    <t>6. Aggiornamento manuale di gestione del Protocollo informatico e dei flussi documentali; predisposizione ed approvazione del registro dei trattamenti e dei relativi allegati; Continua manutenzione ed aggiornamento del sito per garantirne l'aderenza alle indicazioni dell'AGID.</t>
  </si>
  <si>
    <t>Sistema Informativo</t>
  </si>
  <si>
    <t>Amministrativo</t>
  </si>
  <si>
    <t>2. Accompagnare il Cittadino/Utente in un sistema di digitalizzazione e snellimento delle procedure attraverso i sistemi informatici. Predisposizione relativamente ai principali procedimenti amministrativi/tributi di linee guida (memorandum ecc) con l’indicazione delle modalità di accesso agli stessi alla luce dei nuovi servizi on line, App IO, SPID, PAGOPA – con la finalità di semplificazione dell’attività amministrazione nei rapporti tra comuni e soggetti privati;</t>
  </si>
  <si>
    <t>3. Gestione delle entrate tributarie. Verifica degli adempimenti relativi ai singoli tributi. Recupero dell’evasione per limitare gli aumenti tariffari e soprattutto per raggiungere l’equità fiscale. Avviare l’attività di accertamento dei tributi locali per gli anni 2016 e 2017;</t>
  </si>
  <si>
    <t>Entrate Tributarie</t>
  </si>
  <si>
    <t xml:space="preserve">4. Predisposizione e comunicazione entro il termine del 31/05/2021 salvo proroghe, del rendiconto dei fondi ricevuti nel 2020 a fronte delle perdite di gettito a causa dell'emergenza Covid 19.  </t>
  </si>
  <si>
    <t xml:space="preserve">Rendiconto dei fondi ricevuti nel 2020 </t>
  </si>
  <si>
    <t>Finanziario</t>
  </si>
  <si>
    <t>2. Vigilanza e controllo delle aree sensibili (parchi-scuole) per monitorare eventuali situazioni di pericolo relativa a spaccio o degrado che possano costituire un pericolo per bambini e ragazzi;</t>
  </si>
  <si>
    <t>Servizi di Controllo Aree Sensibili</t>
  </si>
  <si>
    <t>3. Controllo aree mercatali al fine di prevenire forme di abusivismo commerciale e accattonaggio molesto;</t>
  </si>
  <si>
    <t>Aree Mercatali</t>
  </si>
  <si>
    <t>4. Controllo randagismo e appalto servizio canile – monitoraggio costante tramite controlli nella sede, relativamente al  numero di ricoveri e dei costi del servizio;</t>
  </si>
  <si>
    <t>Controllo randagismo e appalto servizio canile</t>
  </si>
  <si>
    <t xml:space="preserve">5. Integrazione/ammodernamento dell’impianto di videosorveglianza; </t>
  </si>
  <si>
    <t>6. Corsi di educazione stradale - Effettuare corsi di educazione stradale e di educazione civica nelle scuole di primo e secondo grado.</t>
  </si>
  <si>
    <t>Videosorveglianza</t>
  </si>
  <si>
    <t>Educazione Stradale</t>
  </si>
  <si>
    <r>
      <t>Informatizzazione</t>
    </r>
    <r>
      <rPr>
        <sz val="10"/>
        <color theme="1"/>
        <rFont val="Times New Roman"/>
        <family val="1"/>
      </rPr>
      <t>: Transizione Digitale e Decreto Semplificazioni – CAD: Servizi on line, App IO, SPID, PAGOPA.</t>
    </r>
  </si>
  <si>
    <t>Informatizzazione</t>
  </si>
  <si>
    <t>• Prevenzione della Corruzione e della Trasparenza – Revisione del PTPCT alla luce del PNA 2019. Aggiornamento e integrazione al PTPCT del Codice di comportamento dell’Ente. Supporto operativo al RPCT nel monitoraggio sull'attuazione delle misure anticorruzione e sulle pubblicazioni in Amministrazione Trasparente. Attività di supporto al RPCT nell'attività di monitoraggio e nella gestione degli atti e degli adempimenti necessari;</t>
  </si>
</sst>
</file>

<file path=xl/styles.xml><?xml version="1.0" encoding="utf-8"?>
<styleSheet xmlns="http://schemas.openxmlformats.org/spreadsheetml/2006/main">
  <numFmts count="6">
    <numFmt numFmtId="44" formatCode="_-&quot;€&quot;\ * #,##0.00_-;\-&quot;€&quot;\ * #,##0.00_-;_-&quot;€&quot;\ * &quot;-&quot;??_-;_-@_-"/>
    <numFmt numFmtId="43" formatCode="_-* #,##0.00_-;\-* #,##0.00_-;_-* &quot;-&quot;??_-;_-@_-"/>
    <numFmt numFmtId="164" formatCode="_-* #,##0\ _€_-;\-* #,##0\ _€_-;_-* &quot;-&quot;\ _€_-;_-@_-"/>
    <numFmt numFmtId="165" formatCode="0.0"/>
    <numFmt numFmtId="166" formatCode="_-* #,##0_-;\-* #,##0_-;_-* &quot;-&quot;??_-;_-@_-"/>
    <numFmt numFmtId="167" formatCode="_-* #,##0.0_-;\-* #,##0.0_-;_-* &quot;-&quot;??_-;_-@_-"/>
  </numFmts>
  <fonts count="59">
    <font>
      <sz val="11"/>
      <color theme="1"/>
      <name val="Calibri"/>
      <family val="2"/>
      <scheme val="minor"/>
    </font>
    <font>
      <sz val="11"/>
      <color indexed="8"/>
      <name val="Calibri"/>
      <family val="2"/>
    </font>
    <font>
      <b/>
      <sz val="11"/>
      <color indexed="8"/>
      <name val="Calibri"/>
      <family val="2"/>
    </font>
    <font>
      <sz val="11"/>
      <name val="Calibri"/>
      <family val="2"/>
    </font>
    <font>
      <sz val="11"/>
      <name val="Garamond"/>
      <family val="1"/>
    </font>
    <font>
      <b/>
      <sz val="11"/>
      <name val="Calibri"/>
      <family val="2"/>
    </font>
    <font>
      <sz val="12"/>
      <name val="Garamond"/>
      <family val="1"/>
    </font>
    <font>
      <sz val="12"/>
      <name val="Calibri"/>
      <family val="2"/>
    </font>
    <font>
      <sz val="10"/>
      <name val="Garamond"/>
      <family val="1"/>
    </font>
    <font>
      <sz val="10"/>
      <name val="Calibri"/>
      <family val="2"/>
    </font>
    <font>
      <b/>
      <sz val="12"/>
      <name val="Garamond"/>
      <family val="1"/>
    </font>
    <font>
      <b/>
      <sz val="36"/>
      <name val="Calibri"/>
      <family val="2"/>
    </font>
    <font>
      <sz val="11"/>
      <color indexed="8"/>
      <name val="Garamond"/>
      <family val="1"/>
    </font>
    <font>
      <u/>
      <sz val="11"/>
      <name val="Calibri"/>
      <family val="2"/>
    </font>
    <font>
      <b/>
      <sz val="9"/>
      <color indexed="81"/>
      <name val="Tahoma"/>
      <family val="2"/>
    </font>
    <font>
      <sz val="9"/>
      <color indexed="81"/>
      <name val="Tahoma"/>
      <family val="2"/>
    </font>
    <font>
      <sz val="10"/>
      <name val="Arial"/>
      <family val="2"/>
    </font>
    <font>
      <b/>
      <i/>
      <sz val="12"/>
      <name val="Garamond"/>
      <family val="1"/>
    </font>
    <font>
      <b/>
      <i/>
      <sz val="16"/>
      <name val="Garamond"/>
      <family val="1"/>
    </font>
    <font>
      <b/>
      <sz val="14"/>
      <name val="Garamond"/>
      <family val="1"/>
    </font>
    <font>
      <b/>
      <i/>
      <sz val="14"/>
      <name val="Garamond"/>
      <family val="1"/>
    </font>
    <font>
      <b/>
      <i/>
      <sz val="18"/>
      <name val="Garamond"/>
      <family val="1"/>
    </font>
    <font>
      <u/>
      <sz val="11"/>
      <color theme="10"/>
      <name val="Calibri"/>
      <family val="2"/>
      <scheme val="minor"/>
    </font>
    <font>
      <sz val="11"/>
      <color theme="1"/>
      <name val="Calibri"/>
      <family val="2"/>
      <scheme val="minor"/>
    </font>
    <font>
      <sz val="14"/>
      <name val="Garamond"/>
      <family val="1"/>
    </font>
    <font>
      <b/>
      <sz val="8"/>
      <name val="Garamond"/>
      <family val="1"/>
    </font>
    <font>
      <b/>
      <sz val="9"/>
      <name val="Garamond"/>
      <family val="1"/>
    </font>
    <font>
      <sz val="9"/>
      <name val="Garamond"/>
      <family val="1"/>
    </font>
    <font>
      <i/>
      <sz val="9"/>
      <name val="Garamond"/>
      <family val="1"/>
    </font>
    <font>
      <b/>
      <sz val="10"/>
      <name val="Garamond"/>
      <family val="1"/>
    </font>
    <font>
      <b/>
      <i/>
      <sz val="10"/>
      <name val="Garamond"/>
      <family val="1"/>
    </font>
    <font>
      <i/>
      <sz val="10"/>
      <name val="Garamond"/>
      <family val="1"/>
    </font>
    <font>
      <b/>
      <sz val="8"/>
      <color indexed="81"/>
      <name val="Tahoma"/>
      <family val="2"/>
    </font>
    <font>
      <sz val="8"/>
      <color indexed="81"/>
      <name val="Tahoma"/>
      <family val="2"/>
    </font>
    <font>
      <b/>
      <i/>
      <sz val="12"/>
      <color rgb="FFFF0000"/>
      <name val="Garamond"/>
      <family val="1"/>
    </font>
    <font>
      <b/>
      <sz val="18"/>
      <name val="Garamond"/>
      <family val="1"/>
    </font>
    <font>
      <sz val="11"/>
      <color theme="1"/>
      <name val="Garamond"/>
      <family val="1"/>
    </font>
    <font>
      <sz val="12"/>
      <color rgb="FFFF0000"/>
      <name val="Garamond"/>
      <family val="1"/>
    </font>
    <font>
      <b/>
      <i/>
      <sz val="11"/>
      <name val="Garamond"/>
      <family val="1"/>
    </font>
    <font>
      <b/>
      <sz val="28"/>
      <name val="Garamond"/>
      <family val="1"/>
    </font>
    <font>
      <b/>
      <i/>
      <sz val="28"/>
      <name val="Garamond"/>
      <family val="1"/>
    </font>
    <font>
      <b/>
      <i/>
      <sz val="22"/>
      <name val="Garamond"/>
      <family val="1"/>
    </font>
    <font>
      <b/>
      <sz val="12"/>
      <color theme="1"/>
      <name val="Garamond"/>
      <family val="1"/>
    </font>
    <font>
      <b/>
      <sz val="8"/>
      <color theme="1"/>
      <name val="Garamond"/>
      <family val="1"/>
    </font>
    <font>
      <sz val="8"/>
      <color theme="1"/>
      <name val="Garamond"/>
      <family val="1"/>
    </font>
    <font>
      <b/>
      <sz val="11"/>
      <color theme="1"/>
      <name val="Garamond"/>
      <family val="1"/>
    </font>
    <font>
      <b/>
      <sz val="11"/>
      <name val="Garamond"/>
      <family val="1"/>
    </font>
    <font>
      <sz val="12"/>
      <color theme="1"/>
      <name val="Times New Roman"/>
      <family val="1"/>
    </font>
    <font>
      <b/>
      <sz val="12"/>
      <color theme="1"/>
      <name val="Times New Roman"/>
      <family val="1"/>
    </font>
    <font>
      <sz val="12"/>
      <color theme="1"/>
      <name val="Garamond"/>
      <family val="1"/>
    </font>
    <font>
      <b/>
      <sz val="10"/>
      <color theme="1"/>
      <name val="Garamond"/>
      <family val="1"/>
    </font>
    <font>
      <sz val="10"/>
      <color theme="1"/>
      <name val="Garamond"/>
      <family val="1"/>
    </font>
    <font>
      <u/>
      <sz val="10"/>
      <color theme="1"/>
      <name val="Garamond"/>
      <family val="1"/>
    </font>
    <font>
      <sz val="7"/>
      <color theme="1"/>
      <name val="Times New Roman"/>
      <family val="1"/>
    </font>
    <font>
      <i/>
      <sz val="10"/>
      <color theme="1"/>
      <name val="Garamond"/>
      <family val="1"/>
    </font>
    <font>
      <sz val="9"/>
      <color indexed="81"/>
      <name val="Tahoma"/>
      <charset val="1"/>
    </font>
    <font>
      <b/>
      <sz val="9"/>
      <color indexed="81"/>
      <name val="Tahoma"/>
      <charset val="1"/>
    </font>
    <font>
      <b/>
      <sz val="11"/>
      <color theme="1"/>
      <name val="Calibri"/>
      <family val="2"/>
      <scheme val="minor"/>
    </font>
    <font>
      <sz val="10"/>
      <color theme="1"/>
      <name val="Times New Roman"/>
      <family val="1"/>
    </font>
  </fonts>
  <fills count="19">
    <fill>
      <patternFill patternType="none"/>
    </fill>
    <fill>
      <patternFill patternType="gray125"/>
    </fill>
    <fill>
      <patternFill patternType="solid">
        <fgColor indexed="26"/>
        <bgColor indexed="64"/>
      </patternFill>
    </fill>
    <fill>
      <patternFill patternType="solid">
        <fgColor indexed="42"/>
        <bgColor indexed="64"/>
      </patternFill>
    </fill>
    <fill>
      <patternFill patternType="solid">
        <fgColor indexed="53"/>
        <bgColor indexed="64"/>
      </patternFill>
    </fill>
    <fill>
      <patternFill patternType="solid">
        <fgColor indexed="51"/>
        <bgColor indexed="64"/>
      </patternFill>
    </fill>
    <fill>
      <patternFill patternType="gray0625"/>
    </fill>
    <fill>
      <patternFill patternType="solid">
        <fgColor indexed="9"/>
        <bgColor indexed="64"/>
      </patternFill>
    </fill>
    <fill>
      <patternFill patternType="solid">
        <fgColor theme="0"/>
        <bgColor indexed="64"/>
      </patternFill>
    </fill>
    <fill>
      <patternFill patternType="solid">
        <fgColor theme="4" tint="0.79998168889431442"/>
        <bgColor indexed="64"/>
      </patternFill>
    </fill>
    <fill>
      <patternFill patternType="solid">
        <fgColor theme="3" tint="0.39997558519241921"/>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rgb="FFFFFFCC"/>
        <bgColor indexed="64"/>
      </patternFill>
    </fill>
    <fill>
      <patternFill patternType="gray0625">
        <bgColor theme="9"/>
      </patternFill>
    </fill>
    <fill>
      <patternFill patternType="solid">
        <fgColor indexed="13"/>
        <bgColor indexed="64"/>
      </patternFill>
    </fill>
    <fill>
      <patternFill patternType="solid">
        <fgColor rgb="FFF79646"/>
        <bgColor indexed="64"/>
      </patternFill>
    </fill>
    <fill>
      <patternFill patternType="solid">
        <fgColor rgb="FFFDE4D0"/>
        <bgColor indexed="64"/>
      </patternFill>
    </fill>
    <fill>
      <patternFill patternType="solid">
        <fgColor rgb="FFFFFF00"/>
        <bgColor indexed="64"/>
      </patternFill>
    </fill>
  </fills>
  <borders count="104">
    <border>
      <left/>
      <right/>
      <top/>
      <bottom/>
      <diagonal/>
    </border>
    <border>
      <left style="thin">
        <color indexed="64"/>
      </left>
      <right style="thin">
        <color indexed="64"/>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style="medium">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right style="medium">
        <color indexed="64"/>
      </right>
      <top/>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top/>
      <bottom style="double">
        <color indexed="64"/>
      </bottom>
      <diagonal/>
    </border>
    <border>
      <left style="double">
        <color indexed="64"/>
      </left>
      <right style="double">
        <color indexed="64"/>
      </right>
      <top style="double">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right style="double">
        <color indexed="64"/>
      </right>
      <top style="double">
        <color indexed="64"/>
      </top>
      <bottom/>
      <diagonal/>
    </border>
    <border>
      <left style="double">
        <color indexed="64"/>
      </left>
      <right style="double">
        <color indexed="64"/>
      </right>
      <top/>
      <bottom style="double">
        <color indexed="64"/>
      </bottom>
      <diagonal/>
    </border>
    <border>
      <left style="thin">
        <color theme="3" tint="0.39997558519241921"/>
      </left>
      <right/>
      <top style="thin">
        <color theme="3" tint="0.39997558519241921"/>
      </top>
      <bottom/>
      <diagonal/>
    </border>
    <border>
      <left/>
      <right/>
      <top style="thin">
        <color theme="3" tint="0.39997558519241921"/>
      </top>
      <bottom/>
      <diagonal/>
    </border>
    <border>
      <left/>
      <right style="thin">
        <color theme="3" tint="0.39997558519241921"/>
      </right>
      <top style="thin">
        <color theme="3" tint="0.39997558519241921"/>
      </top>
      <bottom/>
      <diagonal/>
    </border>
    <border>
      <left style="thin">
        <color theme="3" tint="0.39997558519241921"/>
      </left>
      <right/>
      <top/>
      <bottom/>
      <diagonal/>
    </border>
    <border>
      <left/>
      <right/>
      <top/>
      <bottom style="thin">
        <color theme="3" tint="0.39997558519241921"/>
      </bottom>
      <diagonal/>
    </border>
    <border>
      <left/>
      <right style="thin">
        <color theme="3" tint="0.39997558519241921"/>
      </right>
      <top/>
      <bottom/>
      <diagonal/>
    </border>
    <border>
      <left/>
      <right/>
      <top style="thin">
        <color theme="3" tint="0.39997558519241921"/>
      </top>
      <bottom style="thin">
        <color theme="3" tint="0.39997558519241921"/>
      </bottom>
      <diagonal/>
    </border>
    <border>
      <left style="thin">
        <color theme="3" tint="0.39997558519241921"/>
      </left>
      <right/>
      <top/>
      <bottom style="thin">
        <color theme="3" tint="0.39997558519241921"/>
      </bottom>
      <diagonal/>
    </border>
    <border>
      <left/>
      <right style="thin">
        <color theme="3" tint="0.39997558519241921"/>
      </right>
      <top/>
      <bottom style="thin">
        <color theme="3" tint="0.39997558519241921"/>
      </bottom>
      <diagonal/>
    </border>
    <border>
      <left style="thin">
        <color theme="3" tint="0.39997558519241921"/>
      </left>
      <right style="thin">
        <color theme="3" tint="0.39997558519241921"/>
      </right>
      <top/>
      <bottom style="thin">
        <color theme="3" tint="0.39997558519241921"/>
      </bottom>
      <diagonal/>
    </border>
    <border>
      <left style="thin">
        <color theme="3" tint="0.39997558519241921"/>
      </left>
      <right style="thin">
        <color theme="3" tint="0.39997558519241921"/>
      </right>
      <top style="thin">
        <color theme="3" tint="0.39997558519241921"/>
      </top>
      <bottom style="thin">
        <color theme="3" tint="0.39997558519241921"/>
      </bottom>
      <diagonal/>
    </border>
    <border>
      <left style="thin">
        <color theme="3" tint="0.39997558519241921"/>
      </left>
      <right style="thin">
        <color theme="3" tint="0.39997558519241921"/>
      </right>
      <top style="thin">
        <color theme="3" tint="0.39997558519241921"/>
      </top>
      <bottom/>
      <diagonal/>
    </border>
    <border>
      <left/>
      <right style="thin">
        <color theme="3" tint="0.39997558519241921"/>
      </right>
      <top style="thin">
        <color theme="3" tint="0.39997558519241921"/>
      </top>
      <bottom style="thin">
        <color theme="3" tint="0.39997558519241921"/>
      </bottom>
      <diagonal/>
    </border>
    <border>
      <left style="thin">
        <color theme="3" tint="0.59999389629810485"/>
      </left>
      <right style="thin">
        <color theme="3" tint="0.59999389629810485"/>
      </right>
      <top style="thin">
        <color theme="3" tint="0.59999389629810485"/>
      </top>
      <bottom style="thin">
        <color theme="3" tint="0.59999389629810485"/>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style="double">
        <color indexed="64"/>
      </right>
      <top/>
      <bottom/>
      <diagonal/>
    </border>
    <border>
      <left style="thin">
        <color theme="3" tint="0.39997558519241921"/>
      </left>
      <right style="thin">
        <color theme="3" tint="0.39997558519241921"/>
      </right>
      <top/>
      <bottom/>
      <diagonal/>
    </border>
    <border>
      <left/>
      <right style="thin">
        <color theme="3" tint="0.59999389629810485"/>
      </right>
      <top style="thin">
        <color theme="3" tint="0.59999389629810485"/>
      </top>
      <bottom/>
      <diagonal/>
    </border>
    <border>
      <left style="thin">
        <color theme="3" tint="0.59999389629810485"/>
      </left>
      <right style="thin">
        <color theme="3" tint="0.59999389629810485"/>
      </right>
      <top style="thin">
        <color theme="3" tint="0.59999389629810485"/>
      </top>
      <bottom/>
      <diagonal/>
    </border>
    <border>
      <left/>
      <right style="thin">
        <color theme="3" tint="0.59999389629810485"/>
      </right>
      <top/>
      <bottom/>
      <diagonal/>
    </border>
    <border>
      <left style="thin">
        <color theme="3" tint="0.59999389629810485"/>
      </left>
      <right style="thin">
        <color theme="3" tint="0.59999389629810485"/>
      </right>
      <top/>
      <bottom/>
      <diagonal/>
    </border>
    <border>
      <left/>
      <right style="thin">
        <color theme="3" tint="0.59999389629810485"/>
      </right>
      <top/>
      <bottom style="thin">
        <color theme="3" tint="0.59999389629810485"/>
      </bottom>
      <diagonal/>
    </border>
    <border>
      <left style="thin">
        <color theme="3" tint="0.59999389629810485"/>
      </left>
      <right style="thin">
        <color theme="3" tint="0.59999389629810485"/>
      </right>
      <top/>
      <bottom style="thin">
        <color theme="3" tint="0.59999389629810485"/>
      </bottom>
      <diagonal/>
    </border>
    <border>
      <left/>
      <right style="thin">
        <color theme="3" tint="0.59999389629810485"/>
      </right>
      <top style="thin">
        <color theme="3" tint="0.59999389629810485"/>
      </top>
      <bottom style="thin">
        <color theme="3" tint="0.59999389629810485"/>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theme="3" tint="0.39997558519241921"/>
      </left>
      <right/>
      <top style="double">
        <color indexed="64"/>
      </top>
      <bottom style="thin">
        <color theme="3" tint="0.39997558519241921"/>
      </bottom>
      <diagonal/>
    </border>
    <border>
      <left/>
      <right/>
      <top style="double">
        <color indexed="64"/>
      </top>
      <bottom style="thin">
        <color theme="3" tint="0.39997558519241921"/>
      </bottom>
      <diagonal/>
    </border>
    <border>
      <left/>
      <right style="thin">
        <color theme="3" tint="0.39997558519241921"/>
      </right>
      <top style="double">
        <color indexed="64"/>
      </top>
      <bottom style="thin">
        <color theme="3" tint="0.39997558519241921"/>
      </bottom>
      <diagonal/>
    </border>
    <border>
      <left/>
      <right style="double">
        <color indexed="64"/>
      </right>
      <top style="thin">
        <color theme="3" tint="0.39997558519241921"/>
      </top>
      <bottom style="thin">
        <color theme="3" tint="0.39997558519241921"/>
      </bottom>
      <diagonal/>
    </border>
    <border>
      <left style="double">
        <color indexed="64"/>
      </left>
      <right style="double">
        <color indexed="64"/>
      </right>
      <top style="thin">
        <color theme="3" tint="0.39997558519241921"/>
      </top>
      <bottom style="thin">
        <color theme="3" tint="0.39997558519241921"/>
      </bottom>
      <diagonal/>
    </border>
    <border>
      <left style="double">
        <color indexed="64"/>
      </left>
      <right style="thin">
        <color theme="3" tint="0.39997558519241921"/>
      </right>
      <top style="thin">
        <color theme="3" tint="0.39997558519241921"/>
      </top>
      <bottom style="thin">
        <color theme="3" tint="0.39997558519241921"/>
      </bottom>
      <diagonal/>
    </border>
    <border>
      <left style="thin">
        <color indexed="64"/>
      </left>
      <right style="thin">
        <color indexed="64"/>
      </right>
      <top style="thin">
        <color theme="3" tint="0.39997558519241921"/>
      </top>
      <bottom style="thin">
        <color theme="3" tint="0.39997558519241921"/>
      </bottom>
      <diagonal/>
    </border>
    <border>
      <left style="thin">
        <color indexed="64"/>
      </left>
      <right style="thin">
        <color theme="3" tint="0.39997558519241921"/>
      </right>
      <top style="thin">
        <color theme="3" tint="0.39997558519241921"/>
      </top>
      <bottom style="thin">
        <color theme="3" tint="0.39997558519241921"/>
      </bottom>
      <diagonal/>
    </border>
    <border>
      <left style="thin">
        <color theme="3" tint="0.39997558519241921"/>
      </left>
      <right/>
      <top style="thin">
        <color theme="3" tint="0.39997558519241921"/>
      </top>
      <bottom style="thin">
        <color theme="3" tint="0.39997558519241921"/>
      </bottom>
      <diagonal/>
    </border>
    <border>
      <left style="thin">
        <color theme="3" tint="0.39997558519241921"/>
      </left>
      <right/>
      <top style="thin">
        <color theme="3" tint="0.59999389629810485"/>
      </top>
      <bottom/>
      <diagonal/>
    </border>
    <border>
      <left/>
      <right/>
      <top style="thin">
        <color theme="3" tint="0.59999389629810485"/>
      </top>
      <bottom/>
      <diagonal/>
    </border>
    <border>
      <left style="thin">
        <color theme="3" tint="0.59999389629810485"/>
      </left>
      <right/>
      <top style="thin">
        <color theme="3" tint="0.59999389629810485"/>
      </top>
      <bottom/>
      <diagonal/>
    </border>
    <border>
      <left style="thin">
        <color theme="3" tint="0.39997558519241921"/>
      </left>
      <right style="thin">
        <color theme="3" tint="0.59999389629810485"/>
      </right>
      <top style="thin">
        <color theme="3" tint="0.59999389629810485"/>
      </top>
      <bottom/>
      <diagonal/>
    </border>
    <border>
      <left style="thin">
        <color theme="3" tint="0.39997558519241921"/>
      </left>
      <right/>
      <top/>
      <bottom style="thin">
        <color theme="3" tint="0.59999389629810485"/>
      </bottom>
      <diagonal/>
    </border>
    <border>
      <left/>
      <right/>
      <top/>
      <bottom style="thin">
        <color theme="3" tint="0.59999389629810485"/>
      </bottom>
      <diagonal/>
    </border>
    <border>
      <left style="thin">
        <color theme="3" tint="0.59999389629810485"/>
      </left>
      <right/>
      <top/>
      <bottom style="thin">
        <color theme="3" tint="0.59999389629810485"/>
      </bottom>
      <diagonal/>
    </border>
    <border>
      <left style="thin">
        <color theme="3" tint="0.39997558519241921"/>
      </left>
      <right style="thin">
        <color theme="3" tint="0.59999389629810485"/>
      </right>
      <top/>
      <bottom style="thin">
        <color theme="3" tint="0.59999389629810485"/>
      </bottom>
      <diagonal/>
    </border>
    <border>
      <left style="double">
        <color indexed="64"/>
      </left>
      <right style="thin">
        <color theme="3" tint="0.39997558519241921"/>
      </right>
      <top/>
      <bottom/>
      <diagonal/>
    </border>
    <border>
      <left/>
      <right style="thin">
        <color theme="3" tint="0.39997558519241921"/>
      </right>
      <top style="thin">
        <color theme="3" tint="0.59999389629810485"/>
      </top>
      <bottom/>
      <diagonal/>
    </border>
    <border>
      <left style="thin">
        <color theme="3" tint="0.59999389629810485"/>
      </left>
      <right style="thin">
        <color theme="3" tint="0.39997558519241921"/>
      </right>
      <top style="thin">
        <color theme="3" tint="0.59999389629810485"/>
      </top>
      <bottom style="thin">
        <color theme="3" tint="0.59999389629810485"/>
      </bottom>
      <diagonal/>
    </border>
    <border>
      <left/>
      <right style="thin">
        <color theme="3" tint="0.39997558519241921"/>
      </right>
      <top/>
      <bottom style="thin">
        <color theme="3" tint="0.59999389629810485"/>
      </bottom>
      <diagonal/>
    </border>
    <border>
      <left style="thin">
        <color theme="3" tint="0.39997558519241921"/>
      </left>
      <right style="thin">
        <color theme="3" tint="0.59999389629810485"/>
      </right>
      <top style="thin">
        <color theme="3" tint="0.59999389629810485"/>
      </top>
      <bottom style="thin">
        <color theme="3" tint="0.59999389629810485"/>
      </bottom>
      <diagonal/>
    </border>
    <border>
      <left style="thin">
        <color theme="3" tint="0.59999389629810485"/>
      </left>
      <right/>
      <top style="thin">
        <color theme="3" tint="0.59999389629810485"/>
      </top>
      <bottom style="thin">
        <color theme="3" tint="0.59999389629810485"/>
      </bottom>
      <diagonal/>
    </border>
    <border>
      <left style="thin">
        <color theme="3" tint="0.59999389629810485"/>
      </left>
      <right style="thin">
        <color theme="3" tint="0.59999389629810485"/>
      </right>
      <top style="double">
        <color indexed="64"/>
      </top>
      <bottom style="thin">
        <color theme="3" tint="0.59999389629810485"/>
      </bottom>
      <diagonal/>
    </border>
    <border>
      <left style="double">
        <color indexed="64"/>
      </left>
      <right style="thin">
        <color theme="3" tint="0.59999389629810485"/>
      </right>
      <top style="thin">
        <color theme="3" tint="0.59999389629810485"/>
      </top>
      <bottom style="thin">
        <color theme="3" tint="0.59999389629810485"/>
      </bottom>
      <diagonal/>
    </border>
    <border>
      <left style="thin">
        <color theme="3" tint="0.59999389629810485"/>
      </left>
      <right style="double">
        <color indexed="64"/>
      </right>
      <top style="thin">
        <color theme="3" tint="0.59999389629810485"/>
      </top>
      <bottom style="thin">
        <color theme="3" tint="0.59999389629810485"/>
      </bottom>
      <diagonal/>
    </border>
    <border>
      <left style="thin">
        <color theme="3" tint="0.59999389629810485"/>
      </left>
      <right/>
      <top/>
      <bottom/>
      <diagonal/>
    </border>
    <border>
      <left style="thin">
        <color theme="3" tint="0.39997558519241921"/>
      </left>
      <right style="thin">
        <color indexed="64"/>
      </right>
      <top style="thin">
        <color theme="3" tint="0.39997558519241921"/>
      </top>
      <bottom style="thin">
        <color theme="3" tint="0.39997558519241921"/>
      </bottom>
      <diagonal/>
    </border>
    <border>
      <left style="medium">
        <color rgb="FF999999"/>
      </left>
      <right style="medium">
        <color rgb="FF999999"/>
      </right>
      <top/>
      <bottom style="medium">
        <color rgb="FF999999"/>
      </bottom>
      <diagonal/>
    </border>
    <border>
      <left/>
      <right style="medium">
        <color rgb="FF999999"/>
      </right>
      <top/>
      <bottom style="medium">
        <color rgb="FF999999"/>
      </bottom>
      <diagonal/>
    </border>
    <border>
      <left style="medium">
        <color rgb="FF999999"/>
      </left>
      <right style="medium">
        <color rgb="FF999999"/>
      </right>
      <top style="medium">
        <color rgb="FF999999"/>
      </top>
      <bottom/>
      <diagonal/>
    </border>
  </borders>
  <cellStyleXfs count="7">
    <xf numFmtId="0" fontId="0" fillId="0" borderId="0"/>
    <xf numFmtId="0" fontId="22" fillId="0" borderId="0" applyNumberForma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44" fontId="1" fillId="0" borderId="0" applyFont="0" applyFill="0" applyBorder="0" applyAlignment="0" applyProtection="0"/>
    <xf numFmtId="164" fontId="23" fillId="0" borderId="0" applyFont="0" applyFill="0" applyBorder="0" applyAlignment="0" applyProtection="0"/>
  </cellStyleXfs>
  <cellXfs count="649">
    <xf numFmtId="0" fontId="0" fillId="0" borderId="0" xfId="0"/>
    <xf numFmtId="0" fontId="4" fillId="0" borderId="0" xfId="0" applyFont="1" applyFill="1" applyBorder="1" applyAlignment="1">
      <alignment vertical="center" wrapText="1"/>
    </xf>
    <xf numFmtId="0" fontId="3" fillId="0" borderId="0" xfId="0" applyFont="1" applyAlignment="1">
      <alignment vertical="center"/>
    </xf>
    <xf numFmtId="0" fontId="5" fillId="5" borderId="2" xfId="0" applyFont="1" applyFill="1" applyBorder="1" applyAlignment="1">
      <alignment horizontal="center" vertical="center" wrapText="1"/>
    </xf>
    <xf numFmtId="0" fontId="6" fillId="0" borderId="0" xfId="0" applyFont="1" applyFill="1" applyBorder="1" applyAlignment="1">
      <alignment vertical="center" wrapText="1"/>
    </xf>
    <xf numFmtId="0" fontId="7" fillId="0" borderId="0" xfId="0" applyFont="1" applyAlignment="1">
      <alignment vertical="center"/>
    </xf>
    <xf numFmtId="0" fontId="8" fillId="0" borderId="0" xfId="0" applyFont="1" applyFill="1" applyBorder="1" applyAlignment="1">
      <alignment vertical="center" wrapText="1"/>
    </xf>
    <xf numFmtId="0" fontId="9" fillId="0" borderId="0" xfId="0" applyFont="1" applyAlignment="1">
      <alignment vertical="center"/>
    </xf>
    <xf numFmtId="0" fontId="10" fillId="0" borderId="0" xfId="0" applyFont="1" applyFill="1" applyBorder="1" applyAlignment="1">
      <alignment vertical="center" wrapText="1"/>
    </xf>
    <xf numFmtId="0" fontId="12" fillId="0" borderId="0" xfId="0" applyFont="1" applyFill="1" applyAlignment="1">
      <alignment vertical="center"/>
    </xf>
    <xf numFmtId="0" fontId="12" fillId="0" borderId="0" xfId="0" applyFont="1" applyAlignment="1">
      <alignment vertical="center"/>
    </xf>
    <xf numFmtId="0" fontId="3" fillId="0" borderId="0" xfId="0" applyFont="1" applyFill="1" applyAlignment="1">
      <alignment vertical="center"/>
    </xf>
    <xf numFmtId="0" fontId="0" fillId="0" borderId="0" xfId="0" applyAlignment="1">
      <alignment vertical="center"/>
    </xf>
    <xf numFmtId="0" fontId="0" fillId="2" borderId="3"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4" xfId="0" applyFont="1" applyFill="1" applyBorder="1" applyAlignment="1">
      <alignment horizontal="center" vertical="center" wrapText="1"/>
    </xf>
    <xf numFmtId="0" fontId="0" fillId="5" borderId="5" xfId="0" applyFont="1" applyFill="1" applyBorder="1" applyAlignment="1">
      <alignment horizontal="center" vertical="center" wrapText="1"/>
    </xf>
    <xf numFmtId="0" fontId="0" fillId="5" borderId="6" xfId="0" applyFont="1" applyFill="1" applyBorder="1" applyAlignment="1">
      <alignment horizontal="center" vertical="center" wrapText="1"/>
    </xf>
    <xf numFmtId="0" fontId="0" fillId="2" borderId="1" xfId="0" applyFont="1" applyFill="1" applyBorder="1" applyAlignment="1">
      <alignment horizontal="center" vertical="center" wrapText="1"/>
    </xf>
    <xf numFmtId="0" fontId="0" fillId="2" borderId="7" xfId="0" applyFont="1" applyFill="1" applyBorder="1" applyAlignment="1">
      <alignment horizontal="center" vertical="center" wrapText="1"/>
    </xf>
    <xf numFmtId="0" fontId="0" fillId="2" borderId="8" xfId="0" applyFont="1" applyFill="1" applyBorder="1" applyAlignment="1">
      <alignment horizontal="center" vertical="center" wrapText="1"/>
    </xf>
    <xf numFmtId="0" fontId="0" fillId="5" borderId="1" xfId="0" applyFont="1" applyFill="1" applyBorder="1" applyAlignment="1">
      <alignment horizontal="center" vertical="center" wrapText="1"/>
    </xf>
    <xf numFmtId="0" fontId="0" fillId="5" borderId="7" xfId="0" applyFont="1" applyFill="1" applyBorder="1" applyAlignment="1">
      <alignment horizontal="center" vertical="center" wrapText="1"/>
    </xf>
    <xf numFmtId="0" fontId="0" fillId="2" borderId="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7" xfId="0" applyFont="1" applyFill="1" applyBorder="1" applyAlignment="1">
      <alignment horizontal="center" vertical="center"/>
    </xf>
    <xf numFmtId="0" fontId="0" fillId="2" borderId="9" xfId="0" applyFont="1" applyFill="1" applyBorder="1" applyAlignment="1">
      <alignment horizontal="center" vertical="center"/>
    </xf>
    <xf numFmtId="0" fontId="0" fillId="2" borderId="0" xfId="0" applyFont="1" applyFill="1" applyBorder="1" applyAlignment="1">
      <alignment horizontal="center" vertical="center"/>
    </xf>
    <xf numFmtId="0" fontId="0" fillId="2" borderId="10" xfId="0" applyFont="1" applyFill="1" applyBorder="1" applyAlignment="1">
      <alignment horizontal="center" vertical="center"/>
    </xf>
    <xf numFmtId="0" fontId="0" fillId="2" borderId="11" xfId="0" applyFont="1" applyFill="1" applyBorder="1" applyAlignment="1">
      <alignment horizontal="center" vertical="center" wrapText="1"/>
    </xf>
    <xf numFmtId="0" fontId="0" fillId="2" borderId="12" xfId="0" applyFont="1" applyFill="1" applyBorder="1" applyAlignment="1">
      <alignment horizontal="center" vertical="center" wrapText="1"/>
    </xf>
    <xf numFmtId="0" fontId="0" fillId="2" borderId="13" xfId="0" applyFont="1" applyFill="1" applyBorder="1" applyAlignment="1">
      <alignment horizontal="center" vertical="center" wrapText="1"/>
    </xf>
    <xf numFmtId="0" fontId="0" fillId="2" borderId="14" xfId="0" applyFont="1" applyFill="1" applyBorder="1" applyAlignment="1">
      <alignment horizontal="center" vertical="center" wrapText="1"/>
    </xf>
    <xf numFmtId="0" fontId="0" fillId="2" borderId="15" xfId="0" applyFont="1" applyFill="1" applyBorder="1" applyAlignment="1">
      <alignment horizontal="center" vertical="center" wrapText="1"/>
    </xf>
    <xf numFmtId="0" fontId="0" fillId="2" borderId="16" xfId="0" applyFont="1" applyFill="1" applyBorder="1" applyAlignment="1">
      <alignment horizontal="center" vertical="center" wrapText="1"/>
    </xf>
    <xf numFmtId="0" fontId="0" fillId="2" borderId="17" xfId="0" applyFont="1" applyFill="1" applyBorder="1" applyAlignment="1">
      <alignment horizontal="center" vertical="center" wrapText="1"/>
    </xf>
    <xf numFmtId="0" fontId="13" fillId="0" borderId="0" xfId="1" applyFont="1" applyAlignment="1">
      <alignment horizontal="center" vertical="center"/>
    </xf>
    <xf numFmtId="0" fontId="3" fillId="0" borderId="0" xfId="0" applyFont="1" applyAlignment="1">
      <alignment horizontal="center" vertical="center"/>
    </xf>
    <xf numFmtId="49" fontId="3" fillId="0" borderId="0" xfId="0" applyNumberFormat="1" applyFont="1" applyAlignment="1">
      <alignment horizontal="center" vertical="center"/>
    </xf>
    <xf numFmtId="0" fontId="4" fillId="0" borderId="0" xfId="0" applyFont="1" applyAlignment="1">
      <alignment horizontal="left" vertical="center"/>
    </xf>
    <xf numFmtId="0" fontId="4" fillId="0" borderId="0" xfId="0" applyFont="1" applyAlignment="1">
      <alignment vertical="center"/>
    </xf>
    <xf numFmtId="0" fontId="3" fillId="0" borderId="0" xfId="0" applyFont="1" applyAlignment="1">
      <alignment horizontal="left" vertical="center"/>
    </xf>
    <xf numFmtId="9" fontId="17" fillId="6" borderId="0" xfId="3" applyFont="1" applyFill="1" applyBorder="1" applyAlignment="1">
      <alignment vertical="center"/>
    </xf>
    <xf numFmtId="9" fontId="18" fillId="6" borderId="21" xfId="3" applyFont="1" applyFill="1" applyBorder="1" applyAlignment="1">
      <alignment vertical="center"/>
    </xf>
    <xf numFmtId="0" fontId="17" fillId="0" borderId="0" xfId="0" applyFont="1" applyFill="1" applyAlignment="1">
      <alignment vertical="center"/>
    </xf>
    <xf numFmtId="0" fontId="19" fillId="0" borderId="22" xfId="0" applyFont="1" applyBorder="1" applyAlignment="1">
      <alignment horizontal="justify" vertical="center" wrapText="1"/>
    </xf>
    <xf numFmtId="0" fontId="19" fillId="0" borderId="23" xfId="0" applyFont="1" applyBorder="1" applyAlignment="1">
      <alignment horizontal="justify" vertical="center" wrapText="1"/>
    </xf>
    <xf numFmtId="9" fontId="20" fillId="6" borderId="0" xfId="3" applyFont="1" applyFill="1" applyBorder="1" applyAlignment="1">
      <alignment vertical="center"/>
    </xf>
    <xf numFmtId="9" fontId="18" fillId="6" borderId="4" xfId="3" applyFont="1" applyFill="1" applyBorder="1" applyAlignment="1">
      <alignment vertical="center"/>
    </xf>
    <xf numFmtId="0" fontId="6" fillId="0" borderId="24" xfId="0" applyFont="1" applyBorder="1" applyAlignment="1">
      <alignment horizontal="justify" vertical="center" wrapText="1"/>
    </xf>
    <xf numFmtId="0" fontId="6" fillId="0" borderId="6" xfId="0" applyFont="1" applyBorder="1" applyAlignment="1">
      <alignment horizontal="justify" vertical="center" wrapText="1"/>
    </xf>
    <xf numFmtId="0" fontId="6" fillId="0" borderId="25" xfId="0" applyFont="1" applyBorder="1" applyAlignment="1">
      <alignment horizontal="justify" vertical="center" wrapText="1"/>
    </xf>
    <xf numFmtId="0" fontId="6" fillId="0" borderId="7" xfId="0" applyFont="1" applyBorder="1" applyAlignment="1">
      <alignment horizontal="justify" vertical="center" wrapText="1"/>
    </xf>
    <xf numFmtId="0" fontId="17" fillId="6" borderId="0" xfId="0" applyFont="1" applyFill="1" applyBorder="1" applyAlignment="1">
      <alignment vertical="center"/>
    </xf>
    <xf numFmtId="0" fontId="17" fillId="6" borderId="0" xfId="0" applyFont="1" applyFill="1" applyBorder="1" applyAlignment="1">
      <alignment horizontal="center" vertical="center" textRotation="90" wrapText="1"/>
    </xf>
    <xf numFmtId="9" fontId="18" fillId="6" borderId="0" xfId="3" applyFont="1" applyFill="1" applyBorder="1" applyAlignment="1">
      <alignment vertical="center"/>
    </xf>
    <xf numFmtId="0" fontId="17" fillId="4" borderId="11" xfId="0" applyFont="1" applyFill="1" applyBorder="1" applyAlignment="1">
      <alignment vertical="center"/>
    </xf>
    <xf numFmtId="0" fontId="8" fillId="2" borderId="27" xfId="0" applyFont="1" applyFill="1" applyBorder="1" applyAlignment="1" applyProtection="1">
      <alignment vertical="center" wrapText="1"/>
    </xf>
    <xf numFmtId="1" fontId="17" fillId="0" borderId="0" xfId="0" applyNumberFormat="1" applyFont="1" applyFill="1" applyAlignment="1">
      <alignment vertical="center"/>
    </xf>
    <xf numFmtId="1" fontId="17" fillId="0" borderId="0" xfId="0" applyNumberFormat="1" applyFont="1" applyFill="1" applyAlignment="1">
      <alignment horizontal="center" vertical="center"/>
    </xf>
    <xf numFmtId="165" fontId="17" fillId="0" borderId="0" xfId="0" applyNumberFormat="1" applyFont="1" applyFill="1" applyAlignment="1">
      <alignment vertical="center"/>
    </xf>
    <xf numFmtId="0" fontId="8" fillId="2" borderId="2" xfId="0" applyFont="1" applyFill="1" applyBorder="1" applyAlignment="1" applyProtection="1">
      <alignment horizontal="left" vertical="center" wrapText="1"/>
    </xf>
    <xf numFmtId="0" fontId="17" fillId="0" borderId="0" xfId="0" applyFont="1" applyFill="1" applyAlignment="1">
      <alignment horizontal="justify" vertical="center"/>
    </xf>
    <xf numFmtId="9" fontId="17" fillId="0" borderId="0" xfId="3" applyFont="1" applyFill="1" applyAlignment="1">
      <alignment vertical="center"/>
    </xf>
    <xf numFmtId="0" fontId="3" fillId="7" borderId="28" xfId="0" applyFont="1" applyFill="1" applyBorder="1" applyAlignment="1">
      <alignment horizontal="center" vertical="center" wrapText="1"/>
    </xf>
    <xf numFmtId="0" fontId="3" fillId="7" borderId="29" xfId="0" applyFont="1" applyFill="1" applyBorder="1" applyAlignment="1">
      <alignment horizontal="center" vertical="center" wrapText="1"/>
    </xf>
    <xf numFmtId="0" fontId="3" fillId="7" borderId="30" xfId="0" applyFont="1" applyFill="1" applyBorder="1" applyAlignment="1">
      <alignment horizontal="center" vertical="center" wrapText="1"/>
    </xf>
    <xf numFmtId="0" fontId="24" fillId="0" borderId="0" xfId="0" applyFont="1" applyAlignment="1">
      <alignment vertical="center"/>
    </xf>
    <xf numFmtId="0" fontId="19" fillId="8" borderId="47" xfId="0" applyFont="1" applyFill="1" applyBorder="1" applyAlignment="1">
      <alignment vertical="center"/>
    </xf>
    <xf numFmtId="0" fontId="6" fillId="0" borderId="48" xfId="0" applyFont="1" applyBorder="1" applyAlignment="1">
      <alignment vertical="top"/>
    </xf>
    <xf numFmtId="0" fontId="24" fillId="8" borderId="0" xfId="0" applyFont="1" applyFill="1" applyBorder="1" applyAlignment="1">
      <alignment vertical="center"/>
    </xf>
    <xf numFmtId="0" fontId="24" fillId="8" borderId="0" xfId="0" applyFont="1" applyFill="1" applyBorder="1" applyAlignment="1">
      <alignment horizontal="center" vertical="center"/>
    </xf>
    <xf numFmtId="0" fontId="24" fillId="8" borderId="49" xfId="0" applyFont="1" applyFill="1" applyBorder="1" applyAlignment="1">
      <alignment vertical="center"/>
    </xf>
    <xf numFmtId="0" fontId="6" fillId="0" borderId="50" xfId="0" applyFont="1" applyBorder="1" applyAlignment="1">
      <alignment vertical="top"/>
    </xf>
    <xf numFmtId="0" fontId="24" fillId="0" borderId="48" xfId="0" applyFont="1" applyFill="1" applyBorder="1" applyAlignment="1">
      <alignment horizontal="center" vertical="center"/>
    </xf>
    <xf numFmtId="0" fontId="24" fillId="0" borderId="48" xfId="0" applyFont="1" applyFill="1" applyBorder="1" applyAlignment="1">
      <alignment vertical="center"/>
    </xf>
    <xf numFmtId="0" fontId="10" fillId="0" borderId="50" xfId="0" applyFont="1" applyBorder="1" applyAlignment="1">
      <alignment vertical="top"/>
    </xf>
    <xf numFmtId="0" fontId="25" fillId="8" borderId="51" xfId="0" applyFont="1" applyFill="1" applyBorder="1" applyAlignment="1">
      <alignment vertical="center"/>
    </xf>
    <xf numFmtId="0" fontId="26" fillId="8" borderId="48" xfId="0" applyFont="1" applyFill="1" applyBorder="1" applyAlignment="1" applyProtection="1">
      <alignment vertical="center"/>
      <protection locked="0"/>
    </xf>
    <xf numFmtId="0" fontId="27" fillId="8" borderId="48" xfId="0" applyFont="1" applyFill="1" applyBorder="1" applyAlignment="1">
      <alignment vertical="center"/>
    </xf>
    <xf numFmtId="0" fontId="27" fillId="8" borderId="48" xfId="0" applyFont="1" applyFill="1" applyBorder="1" applyAlignment="1" applyProtection="1">
      <alignment vertical="center"/>
      <protection locked="0"/>
    </xf>
    <xf numFmtId="0" fontId="28" fillId="8" borderId="48" xfId="0" applyFont="1" applyFill="1" applyBorder="1" applyAlignment="1">
      <alignment vertical="center"/>
    </xf>
    <xf numFmtId="0" fontId="27" fillId="8" borderId="52" xfId="0" applyFont="1" applyFill="1" applyBorder="1" applyAlignment="1" applyProtection="1">
      <alignment vertical="center"/>
      <protection locked="0"/>
    </xf>
    <xf numFmtId="0" fontId="8" fillId="0" borderId="0" xfId="0" applyFont="1" applyAlignment="1">
      <alignment vertical="center"/>
    </xf>
    <xf numFmtId="0" fontId="29" fillId="9" borderId="54" xfId="0" applyFont="1" applyFill="1" applyBorder="1" applyAlignment="1">
      <alignment horizontal="center" vertical="center"/>
    </xf>
    <xf numFmtId="9" fontId="30" fillId="9" borderId="54" xfId="6" applyNumberFormat="1" applyFont="1" applyFill="1" applyBorder="1" applyAlignment="1">
      <alignment horizontal="center" vertical="center" wrapText="1"/>
    </xf>
    <xf numFmtId="0" fontId="30" fillId="9" borderId="54" xfId="0" applyFont="1" applyFill="1" applyBorder="1" applyAlignment="1">
      <alignment horizontal="center" vertical="center"/>
    </xf>
    <xf numFmtId="0" fontId="29" fillId="9" borderId="55" xfId="0" applyFont="1" applyFill="1" applyBorder="1" applyAlignment="1">
      <alignment horizontal="center" vertical="center" wrapText="1"/>
    </xf>
    <xf numFmtId="0" fontId="29" fillId="9" borderId="54" xfId="0" applyFont="1" applyFill="1" applyBorder="1" applyAlignment="1">
      <alignment horizontal="center" vertical="center" wrapText="1"/>
    </xf>
    <xf numFmtId="0" fontId="8" fillId="0" borderId="54" xfId="0" applyFont="1" applyFill="1" applyBorder="1" applyAlignment="1" applyProtection="1">
      <alignment horizontal="justify" vertical="center" wrapText="1"/>
    </xf>
    <xf numFmtId="0" fontId="27" fillId="0" borderId="54" xfId="0" applyFont="1" applyBorder="1" applyAlignment="1">
      <alignment vertical="center" wrapText="1"/>
    </xf>
    <xf numFmtId="0" fontId="29" fillId="9" borderId="56" xfId="0" applyFont="1" applyFill="1" applyBorder="1" applyAlignment="1" applyProtection="1">
      <alignment horizontal="center" vertical="center"/>
      <protection locked="0"/>
    </xf>
    <xf numFmtId="43" fontId="29" fillId="9" borderId="54" xfId="2" applyFont="1" applyFill="1" applyBorder="1" applyAlignment="1" applyProtection="1">
      <alignment horizontal="center" vertical="center"/>
    </xf>
    <xf numFmtId="0" fontId="29" fillId="9" borderId="54" xfId="0" applyFont="1" applyFill="1" applyBorder="1" applyAlignment="1" applyProtection="1">
      <alignment horizontal="center" vertical="center"/>
      <protection locked="0"/>
    </xf>
    <xf numFmtId="0" fontId="29" fillId="0" borderId="54" xfId="0" applyFont="1" applyBorder="1" applyAlignment="1" applyProtection="1">
      <alignment horizontal="center" vertical="center"/>
    </xf>
    <xf numFmtId="49" fontId="8" fillId="0" borderId="54" xfId="0" applyNumberFormat="1" applyFont="1" applyBorder="1" applyAlignment="1" applyProtection="1">
      <alignment horizontal="justify" vertical="center" wrapText="1"/>
      <protection locked="0"/>
    </xf>
    <xf numFmtId="0" fontId="8" fillId="0" borderId="54" xfId="0" applyFont="1" applyBorder="1" applyAlignment="1" applyProtection="1">
      <alignment horizontal="justify" vertical="center" wrapText="1"/>
      <protection locked="0"/>
    </xf>
    <xf numFmtId="0" fontId="30" fillId="9" borderId="54" xfId="0" applyFont="1" applyFill="1" applyBorder="1" applyAlignment="1">
      <alignment horizontal="center" vertical="center" wrapText="1"/>
    </xf>
    <xf numFmtId="0" fontId="29" fillId="0" borderId="54" xfId="0" applyFont="1" applyBorder="1" applyAlignment="1">
      <alignment horizontal="center" vertical="center" wrapText="1"/>
    </xf>
    <xf numFmtId="1" fontId="29" fillId="9" borderId="54" xfId="0" applyNumberFormat="1" applyFont="1" applyFill="1" applyBorder="1" applyAlignment="1">
      <alignment horizontal="center" vertical="center"/>
    </xf>
    <xf numFmtId="9" fontId="29" fillId="9" borderId="54" xfId="3" applyFont="1" applyFill="1" applyBorder="1" applyAlignment="1">
      <alignment horizontal="center" vertical="center"/>
    </xf>
    <xf numFmtId="0" fontId="8" fillId="9" borderId="54" xfId="0" applyFont="1" applyFill="1" applyBorder="1" applyAlignment="1" applyProtection="1">
      <alignment vertical="center"/>
    </xf>
    <xf numFmtId="1" fontId="29" fillId="9" borderId="54" xfId="0" applyNumberFormat="1" applyFont="1" applyFill="1" applyBorder="1" applyAlignment="1">
      <alignment horizontal="center" vertical="center" wrapText="1"/>
    </xf>
    <xf numFmtId="0" fontId="8" fillId="10" borderId="54" xfId="0" applyFont="1" applyFill="1" applyBorder="1" applyAlignment="1">
      <alignment horizontal="center" vertical="center" wrapText="1"/>
    </xf>
    <xf numFmtId="1" fontId="29" fillId="9" borderId="56" xfId="0" applyNumberFormat="1" applyFont="1" applyFill="1" applyBorder="1" applyAlignment="1" applyProtection="1">
      <alignment horizontal="center" vertical="center" wrapText="1"/>
      <protection locked="0"/>
    </xf>
    <xf numFmtId="0" fontId="8" fillId="0" borderId="0" xfId="0" applyFont="1" applyAlignment="1">
      <alignment vertical="center" wrapText="1"/>
    </xf>
    <xf numFmtId="1" fontId="29" fillId="9" borderId="54" xfId="0" applyNumberFormat="1" applyFont="1" applyFill="1" applyBorder="1" applyAlignment="1" applyProtection="1">
      <alignment horizontal="center" vertical="center" wrapText="1"/>
      <protection locked="0"/>
    </xf>
    <xf numFmtId="0" fontId="29" fillId="9" borderId="54" xfId="0" applyFont="1" applyFill="1" applyBorder="1" applyAlignment="1" applyProtection="1">
      <alignment horizontal="center" vertical="center" wrapText="1"/>
    </xf>
    <xf numFmtId="0" fontId="8" fillId="3" borderId="54" xfId="0" applyFont="1" applyFill="1" applyBorder="1" applyAlignment="1" applyProtection="1">
      <alignment vertical="center"/>
    </xf>
    <xf numFmtId="1" fontId="29" fillId="3" borderId="54" xfId="0" applyNumberFormat="1" applyFont="1" applyFill="1" applyBorder="1" applyAlignment="1">
      <alignment horizontal="center" vertical="center" wrapText="1"/>
    </xf>
    <xf numFmtId="0" fontId="30" fillId="9" borderId="44" xfId="0" applyFont="1" applyFill="1" applyBorder="1" applyAlignment="1">
      <alignment horizontal="center" vertical="center" wrapText="1"/>
    </xf>
    <xf numFmtId="0" fontId="29" fillId="9" borderId="45" xfId="0" applyFont="1" applyFill="1" applyBorder="1" applyAlignment="1">
      <alignment horizontal="center" vertical="center" wrapText="1"/>
    </xf>
    <xf numFmtId="0" fontId="8" fillId="9" borderId="45" xfId="0" applyFont="1" applyFill="1" applyBorder="1" applyAlignment="1">
      <alignment horizontal="center" vertical="center"/>
    </xf>
    <xf numFmtId="0" fontId="29" fillId="9" borderId="45" xfId="0" applyFont="1" applyFill="1" applyBorder="1" applyAlignment="1">
      <alignment horizontal="center" vertical="center"/>
    </xf>
    <xf numFmtId="0" fontId="8" fillId="9" borderId="45" xfId="0" applyFont="1" applyFill="1" applyBorder="1" applyAlignment="1">
      <alignment vertical="center"/>
    </xf>
    <xf numFmtId="0" fontId="8" fillId="9" borderId="46"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Alignment="1">
      <alignment vertical="center"/>
    </xf>
    <xf numFmtId="10" fontId="29" fillId="9" borderId="0" xfId="0" applyNumberFormat="1" applyFont="1" applyFill="1" applyBorder="1" applyAlignment="1">
      <alignment horizontal="center" vertical="center"/>
    </xf>
    <xf numFmtId="9" fontId="29" fillId="9" borderId="0" xfId="3" applyFont="1" applyFill="1" applyBorder="1" applyAlignment="1">
      <alignment horizontal="center" vertical="center"/>
    </xf>
    <xf numFmtId="0" fontId="8" fillId="9" borderId="0" xfId="0" applyFont="1" applyFill="1" applyBorder="1" applyAlignment="1">
      <alignment vertical="center"/>
    </xf>
    <xf numFmtId="0" fontId="8" fillId="9" borderId="49" xfId="0" applyFont="1" applyFill="1" applyBorder="1" applyAlignment="1">
      <alignment vertical="center"/>
    </xf>
    <xf numFmtId="0" fontId="8" fillId="0" borderId="0" xfId="0" applyFont="1" applyBorder="1" applyAlignment="1">
      <alignment vertical="center"/>
    </xf>
    <xf numFmtId="0" fontId="29" fillId="9" borderId="47" xfId="0" applyFont="1" applyFill="1" applyBorder="1" applyAlignment="1">
      <alignment vertical="center"/>
    </xf>
    <xf numFmtId="0" fontId="31" fillId="9" borderId="0" xfId="0" applyFont="1" applyFill="1" applyBorder="1" applyAlignment="1">
      <alignment horizontal="center" vertical="center"/>
    </xf>
    <xf numFmtId="0" fontId="29" fillId="9" borderId="0" xfId="0" applyFont="1" applyFill="1" applyBorder="1" applyAlignment="1">
      <alignment horizontal="center" vertical="center"/>
    </xf>
    <xf numFmtId="2" fontId="29" fillId="9" borderId="54" xfId="0" applyNumberFormat="1" applyFont="1" applyFill="1" applyBorder="1" applyAlignment="1">
      <alignment horizontal="center" vertical="center"/>
    </xf>
    <xf numFmtId="9" fontId="29" fillId="0" borderId="54" xfId="0" applyNumberFormat="1" applyFont="1" applyFill="1" applyBorder="1" applyAlignment="1">
      <alignment horizontal="center" vertical="center"/>
    </xf>
    <xf numFmtId="0" fontId="30" fillId="9" borderId="51" xfId="0" applyFont="1" applyFill="1" applyBorder="1" applyAlignment="1">
      <alignment horizontal="center" vertical="center" wrapText="1"/>
    </xf>
    <xf numFmtId="0" fontId="30" fillId="9" borderId="48" xfId="0" applyFont="1" applyFill="1" applyBorder="1" applyAlignment="1">
      <alignment horizontal="center" vertical="center" wrapText="1"/>
    </xf>
    <xf numFmtId="9" fontId="29" fillId="9" borderId="48" xfId="3" applyFont="1" applyFill="1" applyBorder="1" applyAlignment="1">
      <alignment horizontal="center" vertical="center"/>
    </xf>
    <xf numFmtId="0" fontId="8" fillId="9" borderId="48" xfId="0" applyFont="1" applyFill="1" applyBorder="1" applyAlignment="1">
      <alignment vertical="center"/>
    </xf>
    <xf numFmtId="0" fontId="8" fillId="9" borderId="52" xfId="0" applyFont="1" applyFill="1" applyBorder="1" applyAlignment="1">
      <alignment vertical="center"/>
    </xf>
    <xf numFmtId="9" fontId="17" fillId="6" borderId="36" xfId="3" applyFont="1" applyFill="1" applyBorder="1" applyAlignment="1">
      <alignment vertical="center"/>
    </xf>
    <xf numFmtId="9" fontId="18" fillId="6" borderId="42" xfId="3" applyFont="1" applyFill="1" applyBorder="1" applyAlignment="1">
      <alignment vertical="center"/>
    </xf>
    <xf numFmtId="9" fontId="17" fillId="6" borderId="38" xfId="3" applyFont="1" applyFill="1" applyBorder="1" applyAlignment="1">
      <alignment vertical="center"/>
    </xf>
    <xf numFmtId="9" fontId="18" fillId="6" borderId="39" xfId="3" applyFont="1" applyFill="1" applyBorder="1" applyAlignment="1">
      <alignment vertical="center"/>
    </xf>
    <xf numFmtId="0" fontId="19" fillId="0" borderId="58" xfId="0" applyFont="1" applyBorder="1" applyAlignment="1">
      <alignment horizontal="justify" vertical="center" wrapText="1"/>
    </xf>
    <xf numFmtId="0" fontId="19" fillId="0" borderId="59" xfId="0" applyFont="1" applyBorder="1" applyAlignment="1">
      <alignment horizontal="justify" vertical="center" wrapText="1"/>
    </xf>
    <xf numFmtId="0" fontId="17" fillId="6" borderId="0" xfId="0" applyFont="1" applyFill="1" applyBorder="1" applyAlignment="1">
      <alignment horizontal="justify" vertical="center"/>
    </xf>
    <xf numFmtId="0" fontId="20" fillId="6" borderId="0" xfId="0" applyFont="1" applyFill="1" applyBorder="1" applyAlignment="1">
      <alignment vertical="center"/>
    </xf>
    <xf numFmtId="0" fontId="10" fillId="11" borderId="57" xfId="0" applyFont="1" applyFill="1" applyBorder="1" applyAlignment="1" applyProtection="1">
      <alignment horizontal="justify" vertical="center" wrapText="1"/>
    </xf>
    <xf numFmtId="0" fontId="8" fillId="0" borderId="0" xfId="0" applyFont="1"/>
    <xf numFmtId="0" fontId="17" fillId="12" borderId="57" xfId="0" applyFont="1" applyFill="1" applyBorder="1" applyAlignment="1">
      <alignment horizontal="center" vertical="center"/>
    </xf>
    <xf numFmtId="9" fontId="30" fillId="12" borderId="57" xfId="6" applyNumberFormat="1" applyFont="1" applyFill="1" applyBorder="1" applyAlignment="1">
      <alignment horizontal="center" vertical="center" wrapText="1"/>
    </xf>
    <xf numFmtId="0" fontId="30" fillId="12" borderId="57" xfId="0" applyFont="1" applyFill="1" applyBorder="1" applyAlignment="1">
      <alignment horizontal="center" vertical="center"/>
    </xf>
    <xf numFmtId="0" fontId="17" fillId="12" borderId="57" xfId="0" applyFont="1" applyFill="1" applyBorder="1" applyAlignment="1">
      <alignment vertical="center" wrapText="1"/>
    </xf>
    <xf numFmtId="0" fontId="8" fillId="13" borderId="57" xfId="0" applyFont="1" applyFill="1" applyBorder="1" applyAlignment="1" applyProtection="1">
      <alignment horizontal="justify" vertical="center" wrapText="1"/>
    </xf>
    <xf numFmtId="2" fontId="8" fillId="13" borderId="57" xfId="2" quotePrefix="1" applyNumberFormat="1" applyFont="1" applyFill="1" applyBorder="1" applyAlignment="1">
      <alignment horizontal="justify" vertical="center" wrapText="1"/>
    </xf>
    <xf numFmtId="166" fontId="8" fillId="13" borderId="57" xfId="2" applyNumberFormat="1" applyFont="1" applyFill="1" applyBorder="1" applyAlignment="1">
      <alignment horizontal="justify" vertical="center" wrapText="1"/>
    </xf>
    <xf numFmtId="43" fontId="29" fillId="13" borderId="57" xfId="2" applyFont="1" applyFill="1" applyBorder="1" applyAlignment="1">
      <alignment horizontal="center" vertical="center" wrapText="1"/>
    </xf>
    <xf numFmtId="9" fontId="8" fillId="13" borderId="57" xfId="3" applyFont="1" applyFill="1" applyBorder="1" applyAlignment="1">
      <alignment horizontal="center" vertical="center"/>
    </xf>
    <xf numFmtId="9" fontId="8" fillId="8" borderId="57" xfId="3" applyFont="1" applyFill="1" applyBorder="1" applyAlignment="1">
      <alignment horizontal="center" vertical="center"/>
    </xf>
    <xf numFmtId="0" fontId="6" fillId="0" borderId="60" xfId="0" applyFont="1" applyBorder="1" applyAlignment="1">
      <alignment horizontal="justify" vertical="center" wrapText="1"/>
    </xf>
    <xf numFmtId="0" fontId="6" fillId="0" borderId="61" xfId="0" applyFont="1" applyBorder="1" applyAlignment="1">
      <alignment horizontal="justify" vertical="center" wrapText="1"/>
    </xf>
    <xf numFmtId="166" fontId="17" fillId="12" borderId="57" xfId="0" applyNumberFormat="1" applyFont="1" applyFill="1" applyBorder="1" applyAlignment="1">
      <alignment horizontal="justify" vertical="center" wrapText="1"/>
    </xf>
    <xf numFmtId="0" fontId="10" fillId="12" borderId="57" xfId="0" applyFont="1" applyFill="1" applyBorder="1" applyAlignment="1">
      <alignment horizontal="center" vertical="center" wrapText="1"/>
    </xf>
    <xf numFmtId="1" fontId="35" fillId="12" borderId="57" xfId="0" applyNumberFormat="1" applyFont="1" applyFill="1" applyBorder="1" applyAlignment="1">
      <alignment horizontal="center" vertical="center" wrapText="1"/>
    </xf>
    <xf numFmtId="0" fontId="4" fillId="0" borderId="0" xfId="0" applyFont="1" applyAlignment="1">
      <alignment horizontal="justify"/>
    </xf>
    <xf numFmtId="0" fontId="36" fillId="0" borderId="0" xfId="0" applyFont="1"/>
    <xf numFmtId="2" fontId="10" fillId="12" borderId="57" xfId="0" applyNumberFormat="1" applyFont="1" applyFill="1" applyBorder="1" applyAlignment="1">
      <alignment horizontal="center" vertical="center" wrapText="1"/>
    </xf>
    <xf numFmtId="2" fontId="17" fillId="12" borderId="57" xfId="0" applyNumberFormat="1" applyFont="1" applyFill="1" applyBorder="1" applyAlignment="1">
      <alignment vertical="center" wrapText="1"/>
    </xf>
    <xf numFmtId="1" fontId="10" fillId="12" borderId="57" xfId="0" applyNumberFormat="1" applyFont="1" applyFill="1" applyBorder="1" applyAlignment="1">
      <alignment vertical="center" wrapText="1"/>
    </xf>
    <xf numFmtId="0" fontId="17" fillId="12" borderId="57" xfId="0" applyFont="1" applyFill="1" applyBorder="1" applyAlignment="1" applyProtection="1">
      <alignment horizontal="center" vertical="center" wrapText="1"/>
      <protection locked="0"/>
    </xf>
    <xf numFmtId="0" fontId="6" fillId="13" borderId="57" xfId="0" applyFont="1" applyFill="1" applyBorder="1" applyAlignment="1">
      <alignment horizontal="justify" vertical="center" wrapText="1"/>
    </xf>
    <xf numFmtId="167" fontId="8" fillId="13" borderId="57" xfId="2" applyNumberFormat="1" applyFont="1" applyFill="1" applyBorder="1" applyAlignment="1">
      <alignment horizontal="justify" vertical="center" wrapText="1"/>
    </xf>
    <xf numFmtId="43" fontId="8" fillId="13" borderId="57" xfId="2" applyFont="1" applyFill="1" applyBorder="1" applyAlignment="1">
      <alignment horizontal="justify" vertical="center" wrapText="1"/>
    </xf>
    <xf numFmtId="1" fontId="29" fillId="13" borderId="57" xfId="2" applyNumberFormat="1" applyFont="1" applyFill="1" applyBorder="1" applyAlignment="1">
      <alignment horizontal="center" vertical="center" wrapText="1"/>
    </xf>
    <xf numFmtId="9" fontId="17" fillId="13" borderId="57" xfId="3" applyFont="1" applyFill="1" applyBorder="1" applyAlignment="1">
      <alignment horizontal="center" vertical="center"/>
    </xf>
    <xf numFmtId="9" fontId="18" fillId="8" borderId="57" xfId="3" applyFont="1" applyFill="1" applyBorder="1" applyAlignment="1">
      <alignment vertical="center"/>
    </xf>
    <xf numFmtId="0" fontId="37" fillId="13" borderId="57" xfId="0" applyFont="1" applyFill="1" applyBorder="1" applyAlignment="1">
      <alignment horizontal="justify" vertical="center" wrapText="1"/>
    </xf>
    <xf numFmtId="1" fontId="26" fillId="11" borderId="57" xfId="0" applyNumberFormat="1" applyFont="1" applyFill="1" applyBorder="1" applyAlignment="1">
      <alignment horizontal="center" vertical="center"/>
    </xf>
    <xf numFmtId="0" fontId="10" fillId="11" borderId="57" xfId="0" applyFont="1" applyFill="1" applyBorder="1" applyAlignment="1">
      <alignment horizontal="center" vertical="center" wrapText="1"/>
    </xf>
    <xf numFmtId="1" fontId="10" fillId="11" borderId="57" xfId="0" applyNumberFormat="1" applyFont="1" applyFill="1" applyBorder="1" applyAlignment="1">
      <alignment horizontal="center" vertical="center" wrapText="1"/>
    </xf>
    <xf numFmtId="1" fontId="35" fillId="11" borderId="57" xfId="0" applyNumberFormat="1" applyFont="1" applyFill="1" applyBorder="1" applyAlignment="1">
      <alignment horizontal="center" vertical="center" wrapText="1"/>
    </xf>
    <xf numFmtId="9" fontId="38" fillId="6" borderId="0" xfId="3" applyFont="1" applyFill="1" applyBorder="1" applyAlignment="1">
      <alignment horizontal="center" vertical="center"/>
    </xf>
    <xf numFmtId="166" fontId="18" fillId="0" borderId="2" xfId="2" applyNumberFormat="1" applyFont="1" applyFill="1" applyBorder="1" applyAlignment="1">
      <alignment vertical="center"/>
    </xf>
    <xf numFmtId="9" fontId="18" fillId="6" borderId="0" xfId="3" applyFont="1" applyFill="1" applyBorder="1" applyAlignment="1">
      <alignment vertical="center" wrapText="1"/>
    </xf>
    <xf numFmtId="9" fontId="18" fillId="0" borderId="2" xfId="3" applyFont="1" applyFill="1" applyBorder="1" applyAlignment="1">
      <alignment vertical="center"/>
    </xf>
    <xf numFmtId="9" fontId="18" fillId="6" borderId="0" xfId="3" applyFont="1" applyFill="1" applyBorder="1" applyAlignment="1">
      <alignment horizontal="center" vertical="center"/>
    </xf>
    <xf numFmtId="9" fontId="38" fillId="6" borderId="0" xfId="3" applyFont="1" applyFill="1" applyBorder="1" applyAlignment="1">
      <alignment vertical="center"/>
    </xf>
    <xf numFmtId="9" fontId="17" fillId="6" borderId="40" xfId="3" applyFont="1" applyFill="1" applyBorder="1" applyAlignment="1">
      <alignment vertical="center"/>
    </xf>
    <xf numFmtId="9" fontId="38" fillId="6" borderId="26" xfId="3" applyFont="1" applyFill="1" applyBorder="1" applyAlignment="1">
      <alignment vertical="center"/>
    </xf>
    <xf numFmtId="9" fontId="18" fillId="6" borderId="26" xfId="3" applyFont="1" applyFill="1" applyBorder="1" applyAlignment="1">
      <alignment vertical="center"/>
    </xf>
    <xf numFmtId="9" fontId="18" fillId="6" borderId="26" xfId="3" applyFont="1" applyFill="1" applyBorder="1" applyAlignment="1">
      <alignment vertical="center" wrapText="1"/>
    </xf>
    <xf numFmtId="9" fontId="18" fillId="6" borderId="41" xfId="3" applyFont="1" applyFill="1" applyBorder="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justify" vertical="center"/>
    </xf>
    <xf numFmtId="9" fontId="17" fillId="0" borderId="0" xfId="3" applyFont="1" applyFill="1" applyBorder="1" applyAlignment="1">
      <alignment vertical="center"/>
    </xf>
    <xf numFmtId="166" fontId="17" fillId="0" borderId="0" xfId="0" applyNumberFormat="1" applyFont="1" applyFill="1" applyBorder="1" applyAlignment="1">
      <alignment vertical="center"/>
    </xf>
    <xf numFmtId="0" fontId="8" fillId="2" borderId="62" xfId="0" applyFont="1" applyFill="1" applyBorder="1" applyAlignment="1" applyProtection="1">
      <alignment vertical="center" wrapText="1"/>
    </xf>
    <xf numFmtId="0" fontId="8" fillId="2" borderId="43" xfId="0" applyFont="1" applyFill="1" applyBorder="1" applyAlignment="1" applyProtection="1">
      <alignment horizontal="left" vertical="center" wrapText="1"/>
    </xf>
    <xf numFmtId="0" fontId="17" fillId="0" borderId="54" xfId="0" applyFont="1" applyFill="1" applyBorder="1" applyAlignment="1">
      <alignment vertical="center"/>
    </xf>
    <xf numFmtId="0" fontId="18" fillId="12" borderId="0" xfId="0" applyFont="1" applyFill="1" applyBorder="1" applyAlignment="1">
      <alignment vertical="center" wrapText="1"/>
    </xf>
    <xf numFmtId="0" fontId="17" fillId="12" borderId="0" xfId="0" applyFont="1" applyFill="1" applyBorder="1" applyAlignment="1">
      <alignment vertical="center"/>
    </xf>
    <xf numFmtId="0" fontId="17" fillId="12" borderId="45" xfId="0" applyFont="1" applyFill="1" applyBorder="1" applyAlignment="1">
      <alignment vertical="center"/>
    </xf>
    <xf numFmtId="0" fontId="17" fillId="12" borderId="48" xfId="0" applyFont="1" applyFill="1" applyBorder="1" applyAlignment="1">
      <alignment vertical="center"/>
    </xf>
    <xf numFmtId="0" fontId="18" fillId="12" borderId="45" xfId="0" applyFont="1" applyFill="1" applyBorder="1" applyAlignment="1">
      <alignment vertical="center" wrapText="1"/>
    </xf>
    <xf numFmtId="0" fontId="18" fillId="12" borderId="46" xfId="0" applyFont="1" applyFill="1" applyBorder="1" applyAlignment="1">
      <alignment vertical="center" wrapText="1"/>
    </xf>
    <xf numFmtId="0" fontId="18" fillId="12" borderId="49" xfId="0" applyFont="1" applyFill="1" applyBorder="1" applyAlignment="1">
      <alignment vertical="center" wrapText="1"/>
    </xf>
    <xf numFmtId="0" fontId="18" fillId="12" borderId="48" xfId="0" applyFont="1" applyFill="1" applyBorder="1" applyAlignment="1">
      <alignment vertical="center" wrapText="1"/>
    </xf>
    <xf numFmtId="0" fontId="18" fillId="12" borderId="52" xfId="0" applyFont="1" applyFill="1" applyBorder="1" applyAlignment="1">
      <alignment vertical="center" wrapText="1"/>
    </xf>
    <xf numFmtId="0" fontId="18" fillId="12" borderId="45" xfId="0" applyFont="1" applyFill="1" applyBorder="1" applyAlignment="1">
      <alignment horizontal="center" vertical="center" wrapText="1"/>
    </xf>
    <xf numFmtId="1" fontId="21" fillId="0" borderId="54" xfId="3" applyNumberFormat="1" applyFont="1" applyFill="1" applyBorder="1" applyAlignment="1">
      <alignment vertical="center"/>
    </xf>
    <xf numFmtId="0" fontId="17" fillId="6" borderId="44" xfId="0" applyFont="1" applyFill="1" applyBorder="1" applyAlignment="1">
      <alignment vertical="center"/>
    </xf>
    <xf numFmtId="0" fontId="17" fillId="6" borderId="45" xfId="0" applyFont="1" applyFill="1" applyBorder="1" applyAlignment="1">
      <alignment vertical="center"/>
    </xf>
    <xf numFmtId="0" fontId="17" fillId="6" borderId="45" xfId="0" applyFont="1" applyFill="1" applyBorder="1" applyAlignment="1">
      <alignment horizontal="justify" vertical="center"/>
    </xf>
    <xf numFmtId="9" fontId="17" fillId="6" borderId="45" xfId="3" applyFont="1" applyFill="1" applyBorder="1" applyAlignment="1">
      <alignment vertical="center"/>
    </xf>
    <xf numFmtId="9" fontId="17" fillId="6" borderId="46" xfId="3" applyFont="1" applyFill="1" applyBorder="1" applyAlignment="1">
      <alignment vertical="center"/>
    </xf>
    <xf numFmtId="0" fontId="20" fillId="6" borderId="47" xfId="0" applyFont="1" applyFill="1" applyBorder="1" applyAlignment="1">
      <alignment vertical="center"/>
    </xf>
    <xf numFmtId="9" fontId="17" fillId="6" borderId="49" xfId="3" applyFont="1" applyFill="1" applyBorder="1" applyAlignment="1">
      <alignment vertical="center"/>
    </xf>
    <xf numFmtId="0" fontId="17" fillId="6" borderId="47" xfId="0" applyFont="1" applyFill="1" applyBorder="1" applyAlignment="1">
      <alignment vertical="center"/>
    </xf>
    <xf numFmtId="0" fontId="18" fillId="0" borderId="54" xfId="0" applyFont="1" applyFill="1" applyBorder="1" applyAlignment="1">
      <alignment vertical="center" wrapText="1"/>
    </xf>
    <xf numFmtId="0" fontId="8" fillId="12" borderId="54" xfId="0" applyFont="1" applyFill="1" applyBorder="1" applyAlignment="1" applyProtection="1">
      <alignment vertical="center" wrapText="1"/>
    </xf>
    <xf numFmtId="0" fontId="8" fillId="12" borderId="54" xfId="0" applyFont="1" applyFill="1" applyBorder="1" applyAlignment="1" applyProtection="1">
      <alignment horizontal="left" vertical="center" wrapText="1"/>
    </xf>
    <xf numFmtId="2" fontId="0" fillId="0" borderId="0" xfId="0" applyNumberFormat="1"/>
    <xf numFmtId="9" fontId="18" fillId="6" borderId="0" xfId="3" applyFont="1" applyFill="1" applyBorder="1" applyAlignment="1">
      <alignment horizontal="left" vertical="center"/>
    </xf>
    <xf numFmtId="0" fontId="17" fillId="12" borderId="57" xfId="0" applyFont="1" applyFill="1" applyBorder="1" applyAlignment="1">
      <alignment horizontal="center" vertical="center" wrapText="1"/>
    </xf>
    <xf numFmtId="9" fontId="17" fillId="6" borderId="44" xfId="3" applyFont="1" applyFill="1" applyBorder="1" applyAlignment="1">
      <alignment vertical="center"/>
    </xf>
    <xf numFmtId="9" fontId="18" fillId="6" borderId="46" xfId="3" applyFont="1" applyFill="1" applyBorder="1" applyAlignment="1">
      <alignment vertical="center"/>
    </xf>
    <xf numFmtId="9" fontId="17" fillId="6" borderId="47" xfId="3" applyFont="1" applyFill="1" applyBorder="1" applyAlignment="1">
      <alignment vertical="center"/>
    </xf>
    <xf numFmtId="9" fontId="18" fillId="6" borderId="63" xfId="3" applyFont="1" applyFill="1" applyBorder="1" applyAlignment="1">
      <alignment vertical="center"/>
    </xf>
    <xf numFmtId="9" fontId="18" fillId="6" borderId="49" xfId="3" applyFont="1" applyFill="1" applyBorder="1" applyAlignment="1">
      <alignment vertical="center"/>
    </xf>
    <xf numFmtId="0" fontId="6" fillId="12" borderId="54" xfId="0" applyFont="1" applyFill="1" applyBorder="1" applyAlignment="1">
      <alignment vertical="center" wrapText="1"/>
    </xf>
    <xf numFmtId="0" fontId="44" fillId="12" borderId="54" xfId="0" applyFont="1" applyFill="1" applyBorder="1" applyAlignment="1">
      <alignment vertical="center" wrapText="1"/>
    </xf>
    <xf numFmtId="9" fontId="38" fillId="6" borderId="47" xfId="3" applyFont="1" applyFill="1" applyBorder="1" applyAlignment="1">
      <alignment vertical="center"/>
    </xf>
    <xf numFmtId="0" fontId="36" fillId="0" borderId="54" xfId="0" applyFont="1" applyFill="1" applyBorder="1" applyAlignment="1">
      <alignment horizontal="left" vertical="center" wrapText="1"/>
    </xf>
    <xf numFmtId="0" fontId="45" fillId="0" borderId="54" xfId="0" applyFont="1" applyFill="1" applyBorder="1" applyAlignment="1">
      <alignment horizontal="left" vertical="center" wrapText="1"/>
    </xf>
    <xf numFmtId="2" fontId="4" fillId="13" borderId="54" xfId="2" quotePrefix="1" applyNumberFormat="1" applyFont="1" applyFill="1" applyBorder="1" applyAlignment="1">
      <alignment horizontal="justify" vertical="center" wrapText="1"/>
    </xf>
    <xf numFmtId="2" fontId="4" fillId="13" borderId="70" xfId="2" quotePrefix="1" applyNumberFormat="1" applyFont="1" applyFill="1" applyBorder="1" applyAlignment="1">
      <alignment horizontal="justify" vertical="center" wrapText="1"/>
    </xf>
    <xf numFmtId="166" fontId="46" fillId="13" borderId="57" xfId="2" applyNumberFormat="1" applyFont="1" applyFill="1" applyBorder="1" applyAlignment="1">
      <alignment horizontal="center" vertical="center" wrapText="1"/>
    </xf>
    <xf numFmtId="9" fontId="4" fillId="13" borderId="57" xfId="3" applyFont="1" applyFill="1" applyBorder="1" applyAlignment="1">
      <alignment horizontal="center" vertical="center"/>
    </xf>
    <xf numFmtId="9" fontId="4" fillId="8" borderId="57" xfId="3" applyFont="1" applyFill="1" applyBorder="1" applyAlignment="1">
      <alignment horizontal="center" vertical="center"/>
    </xf>
    <xf numFmtId="9" fontId="38" fillId="6" borderId="49" xfId="3" applyFont="1" applyFill="1" applyBorder="1" applyAlignment="1">
      <alignment vertical="center"/>
    </xf>
    <xf numFmtId="1" fontId="38" fillId="0" borderId="0" xfId="0" applyNumberFormat="1" applyFont="1" applyFill="1" applyAlignment="1">
      <alignment vertical="center"/>
    </xf>
    <xf numFmtId="165" fontId="38" fillId="0" borderId="0" xfId="0" applyNumberFormat="1" applyFont="1" applyFill="1" applyAlignment="1">
      <alignment vertical="center"/>
    </xf>
    <xf numFmtId="0" fontId="38" fillId="0" borderId="0" xfId="0" applyFont="1" applyFill="1" applyAlignment="1">
      <alignment vertical="center"/>
    </xf>
    <xf numFmtId="0" fontId="4" fillId="0" borderId="25" xfId="0" applyFont="1" applyBorder="1" applyAlignment="1">
      <alignment horizontal="justify" vertical="center" wrapText="1"/>
    </xf>
    <xf numFmtId="0" fontId="4" fillId="0" borderId="7" xfId="0" applyFont="1" applyBorder="1" applyAlignment="1">
      <alignment horizontal="justify" vertical="center" wrapText="1"/>
    </xf>
    <xf numFmtId="9" fontId="36" fillId="0" borderId="54" xfId="0" applyNumberFormat="1" applyFont="1" applyFill="1" applyBorder="1" applyAlignment="1">
      <alignment horizontal="left" vertical="center" wrapText="1"/>
    </xf>
    <xf numFmtId="0" fontId="4" fillId="0" borderId="71" xfId="0" applyFont="1" applyBorder="1" applyAlignment="1">
      <alignment horizontal="justify" vertical="center" wrapText="1"/>
    </xf>
    <xf numFmtId="0" fontId="4" fillId="0" borderId="72" xfId="0" applyFont="1" applyBorder="1" applyAlignment="1">
      <alignment horizontal="justify" vertical="center" wrapText="1"/>
    </xf>
    <xf numFmtId="0" fontId="36" fillId="0" borderId="54" xfId="0" applyFont="1" applyFill="1" applyBorder="1" applyAlignment="1">
      <alignment vertical="center" wrapText="1"/>
    </xf>
    <xf numFmtId="1" fontId="38" fillId="0" borderId="54" xfId="0" applyNumberFormat="1" applyFont="1" applyFill="1" applyBorder="1" applyAlignment="1">
      <alignment vertical="center"/>
    </xf>
    <xf numFmtId="1" fontId="38" fillId="0" borderId="54" xfId="0" applyNumberFormat="1" applyFont="1" applyFill="1" applyBorder="1" applyAlignment="1">
      <alignment horizontal="center" vertical="center"/>
    </xf>
    <xf numFmtId="9" fontId="38" fillId="0" borderId="54" xfId="3" applyFont="1" applyFill="1" applyBorder="1" applyAlignment="1">
      <alignment horizontal="center" vertical="center"/>
    </xf>
    <xf numFmtId="0" fontId="17" fillId="12" borderId="55" xfId="0" applyFont="1" applyFill="1" applyBorder="1" applyAlignment="1">
      <alignment horizontal="center" vertical="center" wrapText="1"/>
    </xf>
    <xf numFmtId="1" fontId="26" fillId="12" borderId="70" xfId="0" applyNumberFormat="1" applyFont="1" applyFill="1" applyBorder="1" applyAlignment="1">
      <alignment vertical="center"/>
    </xf>
    <xf numFmtId="1" fontId="17" fillId="0" borderId="0" xfId="0" applyNumberFormat="1" applyFont="1" applyFill="1" applyAlignment="1">
      <alignment horizontal="justify" vertical="center"/>
    </xf>
    <xf numFmtId="9" fontId="17" fillId="0" borderId="0" xfId="3" applyFont="1" applyFill="1" applyAlignment="1">
      <alignment horizontal="justify" vertical="center"/>
    </xf>
    <xf numFmtId="0" fontId="17" fillId="12" borderId="53" xfId="0" applyFont="1" applyFill="1" applyBorder="1" applyAlignment="1">
      <alignment horizontal="center" vertical="center" wrapText="1"/>
    </xf>
    <xf numFmtId="43" fontId="10" fillId="12" borderId="57" xfId="2" applyFont="1" applyFill="1" applyBorder="1" applyAlignment="1">
      <alignment horizontal="center" vertical="center" wrapText="1"/>
    </xf>
    <xf numFmtId="9" fontId="10" fillId="12" borderId="57" xfId="3" applyFont="1" applyFill="1" applyBorder="1" applyAlignment="1">
      <alignment horizontal="center" vertical="center" wrapText="1"/>
    </xf>
    <xf numFmtId="9" fontId="35" fillId="12" borderId="57" xfId="3" applyFont="1" applyFill="1" applyBorder="1" applyAlignment="1">
      <alignment horizontal="center" vertical="center" wrapText="1"/>
    </xf>
    <xf numFmtId="9" fontId="18" fillId="0" borderId="54" xfId="3" applyFont="1" applyFill="1" applyBorder="1" applyAlignment="1">
      <alignment vertical="center"/>
    </xf>
    <xf numFmtId="43" fontId="17" fillId="0" borderId="0" xfId="2" applyFont="1" applyFill="1" applyAlignment="1">
      <alignment vertical="center"/>
    </xf>
    <xf numFmtId="166" fontId="17" fillId="0" borderId="0" xfId="0" applyNumberFormat="1" applyFont="1" applyFill="1" applyAlignment="1">
      <alignment vertical="center"/>
    </xf>
    <xf numFmtId="43" fontId="4" fillId="13" borderId="54" xfId="2" applyFont="1" applyFill="1" applyBorder="1" applyAlignment="1">
      <alignment horizontal="justify" vertical="center" wrapText="1"/>
    </xf>
    <xf numFmtId="9" fontId="17" fillId="6" borderId="90" xfId="3" applyFont="1" applyFill="1" applyBorder="1" applyAlignment="1">
      <alignment vertical="center"/>
    </xf>
    <xf numFmtId="9" fontId="17" fillId="6" borderId="91" xfId="3" applyFont="1" applyFill="1" applyBorder="1" applyAlignment="1">
      <alignment vertical="center"/>
    </xf>
    <xf numFmtId="1" fontId="21" fillId="0" borderId="92" xfId="3" applyNumberFormat="1" applyFont="1" applyFill="1" applyBorder="1" applyAlignment="1">
      <alignment vertical="center"/>
    </xf>
    <xf numFmtId="9" fontId="17" fillId="6" borderId="93" xfId="3" applyFont="1" applyFill="1" applyBorder="1" applyAlignment="1">
      <alignment vertical="center"/>
    </xf>
    <xf numFmtId="0" fontId="17" fillId="6" borderId="93" xfId="0" applyFont="1" applyFill="1" applyBorder="1" applyAlignment="1">
      <alignment horizontal="center" vertical="center" textRotation="90" wrapText="1"/>
    </xf>
    <xf numFmtId="9" fontId="8" fillId="13" borderId="95" xfId="3" applyFont="1" applyFill="1" applyBorder="1" applyAlignment="1">
      <alignment horizontal="center" vertical="center"/>
    </xf>
    <xf numFmtId="9" fontId="8" fillId="13" borderId="94" xfId="3" applyFont="1" applyFill="1" applyBorder="1" applyAlignment="1">
      <alignment horizontal="center" vertical="center"/>
    </xf>
    <xf numFmtId="0" fontId="24" fillId="15" borderId="1" xfId="0" applyFont="1" applyFill="1" applyBorder="1" applyAlignment="1">
      <alignment horizontal="center" vertical="center"/>
    </xf>
    <xf numFmtId="0" fontId="24" fillId="0" borderId="1" xfId="0" applyFont="1" applyBorder="1" applyAlignment="1">
      <alignment horizontal="justify" vertical="center" wrapText="1"/>
    </xf>
    <xf numFmtId="9" fontId="18" fillId="6" borderId="0" xfId="3" applyFont="1" applyFill="1" applyBorder="1" applyAlignment="1">
      <alignment horizontal="center" vertical="center"/>
    </xf>
    <xf numFmtId="0" fontId="17" fillId="12" borderId="57" xfId="0" applyFont="1" applyFill="1" applyBorder="1" applyAlignment="1">
      <alignment horizontal="center" vertical="center" wrapText="1"/>
    </xf>
    <xf numFmtId="1" fontId="25" fillId="12" borderId="57" xfId="0" applyNumberFormat="1" applyFont="1" applyFill="1" applyBorder="1" applyAlignment="1">
      <alignment horizontal="center" vertical="center"/>
    </xf>
    <xf numFmtId="1" fontId="10" fillId="12" borderId="57" xfId="0" applyNumberFormat="1" applyFont="1" applyFill="1" applyBorder="1" applyAlignment="1">
      <alignment horizontal="center" vertical="center" wrapText="1"/>
    </xf>
    <xf numFmtId="0" fontId="17" fillId="11" borderId="57" xfId="0" applyFont="1" applyFill="1" applyBorder="1" applyAlignment="1">
      <alignment horizontal="center" vertical="center" wrapText="1"/>
    </xf>
    <xf numFmtId="9" fontId="18" fillId="6" borderId="0" xfId="3" applyFont="1" applyFill="1" applyBorder="1" applyAlignment="1">
      <alignment horizontal="left" vertical="center"/>
    </xf>
    <xf numFmtId="0" fontId="29" fillId="9" borderId="54" xfId="0" applyFont="1" applyFill="1" applyBorder="1" applyAlignment="1">
      <alignment horizontal="center" vertical="center"/>
    </xf>
    <xf numFmtId="0" fontId="8" fillId="10" borderId="54" xfId="0" applyFont="1" applyFill="1" applyBorder="1" applyAlignment="1">
      <alignment horizontal="center" vertical="center" wrapText="1"/>
    </xf>
    <xf numFmtId="0" fontId="17" fillId="6" borderId="96" xfId="0" applyFont="1" applyFill="1" applyBorder="1" applyAlignment="1">
      <alignment vertical="center"/>
    </xf>
    <xf numFmtId="0" fontId="17" fillId="6" borderId="96" xfId="0" applyFont="1" applyFill="1" applyBorder="1" applyAlignment="1">
      <alignment horizontal="justify" vertical="center"/>
    </xf>
    <xf numFmtId="9" fontId="17" fillId="6" borderId="96" xfId="3" applyFont="1" applyFill="1" applyBorder="1" applyAlignment="1">
      <alignment vertical="center"/>
    </xf>
    <xf numFmtId="0" fontId="36" fillId="0" borderId="55" xfId="0" applyFont="1" applyFill="1" applyBorder="1" applyAlignment="1">
      <alignment horizontal="left" vertical="center" wrapText="1"/>
    </xf>
    <xf numFmtId="0" fontId="29" fillId="12" borderId="57" xfId="0" applyFont="1" applyFill="1" applyBorder="1" applyAlignment="1">
      <alignment horizontal="center" vertical="center" wrapText="1"/>
    </xf>
    <xf numFmtId="0" fontId="17" fillId="11" borderId="57" xfId="0" applyFont="1" applyFill="1" applyBorder="1" applyAlignment="1">
      <alignment horizontal="center" vertical="center" wrapText="1"/>
    </xf>
    <xf numFmtId="9" fontId="18" fillId="6" borderId="0" xfId="3" applyFont="1" applyFill="1" applyBorder="1" applyAlignment="1">
      <alignment horizontal="left" vertical="center"/>
    </xf>
    <xf numFmtId="0" fontId="47" fillId="0" borderId="0" xfId="0" applyFont="1" applyAlignment="1">
      <alignment vertical="center"/>
    </xf>
    <xf numFmtId="0" fontId="45" fillId="0" borderId="0" xfId="0" applyFont="1" applyAlignment="1">
      <alignment vertical="center"/>
    </xf>
    <xf numFmtId="0" fontId="49" fillId="0" borderId="0" xfId="0" applyFont="1" applyAlignment="1">
      <alignment vertical="center"/>
    </xf>
    <xf numFmtId="0" fontId="50" fillId="17" borderId="43" xfId="0" applyFont="1" applyFill="1" applyBorder="1" applyAlignment="1">
      <alignment horizontal="center" vertical="center" wrapText="1"/>
    </xf>
    <xf numFmtId="0" fontId="50" fillId="17" borderId="41" xfId="0" applyFont="1" applyFill="1" applyBorder="1" applyAlignment="1">
      <alignment horizontal="center" vertical="center" wrapText="1"/>
    </xf>
    <xf numFmtId="0" fontId="50" fillId="0" borderId="62" xfId="0" applyFont="1" applyBorder="1" applyAlignment="1">
      <alignment horizontal="justify" vertical="center" wrapText="1"/>
    </xf>
    <xf numFmtId="0" fontId="51" fillId="0" borderId="62" xfId="0" applyFont="1" applyBorder="1" applyAlignment="1">
      <alignment horizontal="justify" vertical="center" wrapText="1"/>
    </xf>
    <xf numFmtId="0" fontId="0" fillId="0" borderId="62" xfId="0" applyBorder="1" applyAlignment="1">
      <alignment vertical="center" wrapText="1"/>
    </xf>
    <xf numFmtId="0" fontId="0" fillId="0" borderId="43" xfId="0" applyBorder="1" applyAlignment="1">
      <alignment vertical="center" wrapText="1"/>
    </xf>
    <xf numFmtId="0" fontId="51" fillId="0" borderId="39" xfId="0" applyFont="1" applyBorder="1" applyAlignment="1">
      <alignment horizontal="justify" vertical="center" wrapText="1"/>
    </xf>
    <xf numFmtId="0" fontId="53" fillId="0" borderId="39" xfId="0" applyFont="1" applyBorder="1" applyAlignment="1">
      <alignment horizontal="justify" vertical="center" wrapText="1"/>
    </xf>
    <xf numFmtId="0" fontId="36" fillId="0" borderId="41" xfId="0" applyFont="1" applyBorder="1" applyAlignment="1">
      <alignment horizontal="justify" vertical="center" wrapText="1"/>
    </xf>
    <xf numFmtId="0" fontId="50" fillId="17" borderId="62" xfId="0" applyFont="1" applyFill="1" applyBorder="1" applyAlignment="1">
      <alignment horizontal="justify" vertical="center" wrapText="1"/>
    </xf>
    <xf numFmtId="0" fontId="51" fillId="17" borderId="62" xfId="0" applyFont="1" applyFill="1" applyBorder="1" applyAlignment="1">
      <alignment horizontal="justify" vertical="center" wrapText="1"/>
    </xf>
    <xf numFmtId="0" fontId="0" fillId="17" borderId="62" xfId="0" applyFill="1" applyBorder="1" applyAlignment="1">
      <alignment vertical="center" wrapText="1"/>
    </xf>
    <xf numFmtId="0" fontId="0" fillId="17" borderId="43" xfId="0" applyFill="1" applyBorder="1" applyAlignment="1">
      <alignment vertical="center" wrapText="1"/>
    </xf>
    <xf numFmtId="0" fontId="51" fillId="17" borderId="39" xfId="0" applyFont="1" applyFill="1" applyBorder="1" applyAlignment="1">
      <alignment horizontal="justify" vertical="center" wrapText="1"/>
    </xf>
    <xf numFmtId="0" fontId="53" fillId="17" borderId="39" xfId="0" applyFont="1" applyFill="1" applyBorder="1" applyAlignment="1">
      <alignment horizontal="justify" vertical="center" wrapText="1"/>
    </xf>
    <xf numFmtId="0" fontId="53" fillId="17" borderId="41" xfId="0" applyFont="1" applyFill="1" applyBorder="1" applyAlignment="1">
      <alignment horizontal="justify" vertical="center" wrapText="1"/>
    </xf>
    <xf numFmtId="0" fontId="36" fillId="0" borderId="39" xfId="0" applyFont="1" applyBorder="1" applyAlignment="1">
      <alignment horizontal="justify" vertical="center" wrapText="1"/>
    </xf>
    <xf numFmtId="0" fontId="53" fillId="0" borderId="41" xfId="0" applyFont="1" applyBorder="1" applyAlignment="1">
      <alignment horizontal="justify" vertical="center" wrapText="1"/>
    </xf>
    <xf numFmtId="0" fontId="50" fillId="0" borderId="41" xfId="0" applyFont="1" applyBorder="1" applyAlignment="1">
      <alignment horizontal="justify" vertical="center" wrapText="1"/>
    </xf>
    <xf numFmtId="0" fontId="0" fillId="17" borderId="39" xfId="0" applyFill="1" applyBorder="1" applyAlignment="1">
      <alignment vertical="center" wrapText="1"/>
    </xf>
    <xf numFmtId="0" fontId="0" fillId="17" borderId="41" xfId="0" applyFill="1" applyBorder="1" applyAlignment="1">
      <alignment vertical="center" wrapText="1"/>
    </xf>
    <xf numFmtId="0" fontId="51" fillId="17" borderId="41" xfId="0" applyFont="1" applyFill="1" applyBorder="1" applyAlignment="1">
      <alignment horizontal="justify" vertical="center" wrapText="1"/>
    </xf>
    <xf numFmtId="0" fontId="51" fillId="0" borderId="41" xfId="0" applyFont="1" applyBorder="1" applyAlignment="1">
      <alignment horizontal="justify" vertical="center" wrapText="1"/>
    </xf>
    <xf numFmtId="0" fontId="44" fillId="0" borderId="0" xfId="0" applyFont="1" applyAlignment="1">
      <alignment vertical="center"/>
    </xf>
    <xf numFmtId="0" fontId="50" fillId="17" borderId="1" xfId="0" applyFont="1" applyFill="1" applyBorder="1" applyAlignment="1">
      <alignment horizontal="center" vertical="center" wrapText="1"/>
    </xf>
    <xf numFmtId="0" fontId="51" fillId="0" borderId="1" xfId="0" applyFont="1" applyBorder="1" applyAlignment="1">
      <alignment vertical="center" wrapText="1"/>
    </xf>
    <xf numFmtId="0" fontId="51" fillId="17" borderId="1" xfId="0" applyFont="1" applyFill="1" applyBorder="1" applyAlignment="1">
      <alignment vertical="center" wrapText="1"/>
    </xf>
    <xf numFmtId="0" fontId="51" fillId="0" borderId="1" xfId="0" applyFont="1" applyBorder="1" applyAlignment="1">
      <alignment horizontal="justify" vertical="center" wrapText="1"/>
    </xf>
    <xf numFmtId="0" fontId="50" fillId="17" borderId="1" xfId="0" applyFont="1" applyFill="1" applyBorder="1" applyAlignment="1">
      <alignment vertical="center" wrapText="1"/>
    </xf>
    <xf numFmtId="0" fontId="50" fillId="0" borderId="1" xfId="0" applyFont="1" applyBorder="1" applyAlignment="1">
      <alignment vertical="center" wrapText="1"/>
    </xf>
    <xf numFmtId="0" fontId="50" fillId="17" borderId="1" xfId="0" applyFont="1" applyFill="1" applyBorder="1" applyAlignment="1">
      <alignment horizontal="justify" vertical="center" wrapText="1"/>
    </xf>
    <xf numFmtId="0" fontId="51" fillId="17" borderId="1" xfId="0" applyFont="1" applyFill="1" applyBorder="1" applyAlignment="1">
      <alignment horizontal="justify" vertical="center" wrapText="1"/>
    </xf>
    <xf numFmtId="9" fontId="18" fillId="6" borderId="0" xfId="3" applyFont="1" applyFill="1" applyBorder="1" applyAlignment="1">
      <alignment horizontal="center" vertical="center"/>
    </xf>
    <xf numFmtId="9" fontId="18" fillId="6" borderId="0" xfId="3" applyFont="1" applyFill="1" applyBorder="1" applyAlignment="1">
      <alignment horizontal="left" vertical="center"/>
    </xf>
    <xf numFmtId="0" fontId="36" fillId="0" borderId="0" xfId="0" applyFont="1" applyFill="1" applyBorder="1" applyAlignment="1">
      <alignment horizontal="left" vertical="center" wrapText="1"/>
    </xf>
    <xf numFmtId="0" fontId="10" fillId="11" borderId="0" xfId="0" applyFont="1" applyFill="1" applyBorder="1" applyAlignment="1" applyProtection="1">
      <alignment horizontal="justify" vertical="center" wrapText="1"/>
    </xf>
    <xf numFmtId="9" fontId="17" fillId="6" borderId="44" xfId="3" applyFont="1" applyFill="1" applyBorder="1" applyAlignment="1">
      <alignment horizontal="left" vertical="center"/>
    </xf>
    <xf numFmtId="0" fontId="17" fillId="6" borderId="45" xfId="0" applyFont="1" applyFill="1" applyBorder="1" applyAlignment="1">
      <alignment horizontal="left" vertical="center"/>
    </xf>
    <xf numFmtId="9" fontId="17" fillId="6" borderId="45" xfId="3" applyFont="1" applyFill="1" applyBorder="1" applyAlignment="1">
      <alignment horizontal="left" vertical="center"/>
    </xf>
    <xf numFmtId="9" fontId="18" fillId="6" borderId="46" xfId="3" applyFont="1" applyFill="1" applyBorder="1" applyAlignment="1">
      <alignment horizontal="left" vertical="center"/>
    </xf>
    <xf numFmtId="0" fontId="17" fillId="0" borderId="0" xfId="0" applyFont="1" applyFill="1" applyAlignment="1">
      <alignment horizontal="left" vertical="center"/>
    </xf>
    <xf numFmtId="0" fontId="19" fillId="0" borderId="22" xfId="0" applyFont="1" applyBorder="1" applyAlignment="1">
      <alignment horizontal="left" vertical="center" wrapText="1"/>
    </xf>
    <xf numFmtId="0" fontId="19" fillId="0" borderId="23" xfId="0" applyFont="1" applyBorder="1" applyAlignment="1">
      <alignment horizontal="left" vertical="center" wrapText="1"/>
    </xf>
    <xf numFmtId="9" fontId="17" fillId="6" borderId="47" xfId="3" applyFont="1" applyFill="1" applyBorder="1" applyAlignment="1">
      <alignment horizontal="left" vertical="center"/>
    </xf>
    <xf numFmtId="9" fontId="18" fillId="6" borderId="63" xfId="3" applyFont="1" applyFill="1" applyBorder="1" applyAlignment="1">
      <alignment horizontal="left" vertical="center"/>
    </xf>
    <xf numFmtId="0" fontId="19" fillId="0" borderId="58" xfId="0" applyFont="1" applyBorder="1" applyAlignment="1">
      <alignment horizontal="left" vertical="center" wrapText="1"/>
    </xf>
    <xf numFmtId="0" fontId="19" fillId="0" borderId="59" xfId="0" applyFont="1" applyBorder="1" applyAlignment="1">
      <alignment horizontal="left" vertical="center" wrapText="1"/>
    </xf>
    <xf numFmtId="0" fontId="17" fillId="6" borderId="0" xfId="0" applyFont="1" applyFill="1" applyBorder="1" applyAlignment="1">
      <alignment horizontal="left" vertical="center"/>
    </xf>
    <xf numFmtId="9" fontId="17" fillId="6" borderId="0" xfId="3" applyFont="1" applyFill="1" applyBorder="1" applyAlignment="1">
      <alignment horizontal="left" vertical="center"/>
    </xf>
    <xf numFmtId="9" fontId="18" fillId="6" borderId="49" xfId="3" applyFont="1" applyFill="1" applyBorder="1" applyAlignment="1">
      <alignment horizontal="left" vertical="center"/>
    </xf>
    <xf numFmtId="0" fontId="6" fillId="0" borderId="24" xfId="0" applyFont="1" applyBorder="1" applyAlignment="1">
      <alignment horizontal="left" vertical="center" wrapText="1"/>
    </xf>
    <xf numFmtId="0" fontId="6" fillId="0" borderId="6" xfId="0" applyFont="1" applyBorder="1" applyAlignment="1">
      <alignment horizontal="left" vertical="center" wrapText="1"/>
    </xf>
    <xf numFmtId="0" fontId="17" fillId="6" borderId="0" xfId="0" applyFont="1" applyFill="1" applyBorder="1" applyAlignment="1">
      <alignment horizontal="left" vertical="center" textRotation="90" wrapText="1"/>
    </xf>
    <xf numFmtId="0" fontId="6" fillId="0" borderId="25" xfId="0" applyFont="1" applyBorder="1" applyAlignment="1">
      <alignment horizontal="left" vertical="center" wrapText="1"/>
    </xf>
    <xf numFmtId="0" fontId="6" fillId="0" borderId="7" xfId="0" applyFont="1" applyBorder="1" applyAlignment="1">
      <alignment horizontal="left" vertical="center" wrapText="1"/>
    </xf>
    <xf numFmtId="0" fontId="17" fillId="12" borderId="57" xfId="0" applyFont="1" applyFill="1" applyBorder="1" applyAlignment="1">
      <alignment horizontal="left" vertical="center"/>
    </xf>
    <xf numFmtId="9" fontId="30" fillId="12" borderId="57" xfId="6" applyNumberFormat="1" applyFont="1" applyFill="1" applyBorder="1" applyAlignment="1">
      <alignment horizontal="left" vertical="center" wrapText="1"/>
    </xf>
    <xf numFmtId="0" fontId="30" fillId="12" borderId="57" xfId="0" applyFont="1" applyFill="1" applyBorder="1" applyAlignment="1">
      <alignment horizontal="left" vertical="center"/>
    </xf>
    <xf numFmtId="0" fontId="17" fillId="12" borderId="67" xfId="0" applyFont="1" applyFill="1" applyBorder="1" applyAlignment="1">
      <alignment horizontal="left" vertical="center" wrapText="1"/>
    </xf>
    <xf numFmtId="0" fontId="17" fillId="12" borderId="54" xfId="0" applyFont="1" applyFill="1" applyBorder="1" applyAlignment="1">
      <alignment horizontal="left" vertical="center" wrapText="1"/>
    </xf>
    <xf numFmtId="0" fontId="6" fillId="12" borderId="54" xfId="0" applyFont="1" applyFill="1" applyBorder="1" applyAlignment="1">
      <alignment horizontal="left" vertical="center" wrapText="1"/>
    </xf>
    <xf numFmtId="0" fontId="17" fillId="12" borderId="57" xfId="0" applyFont="1" applyFill="1" applyBorder="1" applyAlignment="1">
      <alignment horizontal="left" vertical="center" wrapText="1"/>
    </xf>
    <xf numFmtId="9" fontId="38" fillId="6" borderId="47" xfId="3" applyFont="1" applyFill="1" applyBorder="1" applyAlignment="1">
      <alignment horizontal="left" vertical="center"/>
    </xf>
    <xf numFmtId="2" fontId="4" fillId="13" borderId="57" xfId="2" quotePrefix="1" applyNumberFormat="1" applyFont="1" applyFill="1" applyBorder="1" applyAlignment="1">
      <alignment horizontal="left" vertical="center" wrapText="1"/>
    </xf>
    <xf numFmtId="166" fontId="46" fillId="13" borderId="57" xfId="2" applyNumberFormat="1" applyFont="1" applyFill="1" applyBorder="1" applyAlignment="1">
      <alignment horizontal="left" vertical="center" wrapText="1"/>
    </xf>
    <xf numFmtId="9" fontId="4" fillId="13" borderId="57" xfId="3" applyFont="1" applyFill="1" applyBorder="1" applyAlignment="1">
      <alignment horizontal="left" vertical="center"/>
    </xf>
    <xf numFmtId="9" fontId="4" fillId="8" borderId="57" xfId="3" applyFont="1" applyFill="1" applyBorder="1" applyAlignment="1">
      <alignment horizontal="left" vertical="center"/>
    </xf>
    <xf numFmtId="9" fontId="38" fillId="6" borderId="49" xfId="3" applyFont="1" applyFill="1" applyBorder="1" applyAlignment="1">
      <alignment horizontal="left" vertical="center"/>
    </xf>
    <xf numFmtId="1" fontId="38" fillId="0" borderId="0" xfId="0" applyNumberFormat="1" applyFont="1" applyFill="1" applyAlignment="1">
      <alignment horizontal="left" vertical="center"/>
    </xf>
    <xf numFmtId="165" fontId="38" fillId="0" borderId="0" xfId="0" applyNumberFormat="1" applyFont="1" applyFill="1" applyAlignment="1">
      <alignment horizontal="left" vertical="center"/>
    </xf>
    <xf numFmtId="0" fontId="38" fillId="0" borderId="0" xfId="0" applyFont="1" applyFill="1" applyAlignment="1">
      <alignment horizontal="left" vertical="center"/>
    </xf>
    <xf numFmtId="0" fontId="4" fillId="0" borderId="25" xfId="0" applyFont="1" applyBorder="1" applyAlignment="1">
      <alignment horizontal="left" vertical="center" wrapText="1"/>
    </xf>
    <xf numFmtId="0" fontId="4" fillId="0" borderId="7" xfId="0" applyFont="1" applyBorder="1" applyAlignment="1">
      <alignment horizontal="left" vertical="center" wrapText="1"/>
    </xf>
    <xf numFmtId="0" fontId="6" fillId="0" borderId="53" xfId="0" applyFont="1" applyFill="1" applyBorder="1" applyAlignment="1">
      <alignment horizontal="left" vertical="center" wrapText="1"/>
    </xf>
    <xf numFmtId="43" fontId="46" fillId="13" borderId="57" xfId="2" applyFont="1" applyFill="1" applyBorder="1" applyAlignment="1">
      <alignment horizontal="left" vertical="center" wrapText="1"/>
    </xf>
    <xf numFmtId="0" fontId="17" fillId="12" borderId="47" xfId="0" applyFont="1" applyFill="1" applyBorder="1" applyAlignment="1">
      <alignment horizontal="left" vertical="center" wrapText="1"/>
    </xf>
    <xf numFmtId="1" fontId="26" fillId="12" borderId="57" xfId="0" applyNumberFormat="1" applyFont="1" applyFill="1" applyBorder="1" applyAlignment="1">
      <alignment horizontal="left" vertical="center"/>
    </xf>
    <xf numFmtId="0" fontId="6" fillId="0" borderId="60" xfId="0" applyFont="1" applyBorder="1" applyAlignment="1">
      <alignment horizontal="left" vertical="center" wrapText="1"/>
    </xf>
    <xf numFmtId="0" fontId="6" fillId="0" borderId="61" xfId="0" applyFont="1" applyBorder="1" applyAlignment="1">
      <alignment horizontal="left" vertical="center" wrapText="1"/>
    </xf>
    <xf numFmtId="0" fontId="10" fillId="12" borderId="57" xfId="0" applyFont="1" applyFill="1" applyBorder="1" applyAlignment="1">
      <alignment horizontal="left" vertical="center" wrapText="1"/>
    </xf>
    <xf numFmtId="9" fontId="10" fillId="12" borderId="57" xfId="3" applyFont="1" applyFill="1" applyBorder="1" applyAlignment="1">
      <alignment horizontal="left" vertical="center" wrapText="1"/>
    </xf>
    <xf numFmtId="9" fontId="35" fillId="12" borderId="57" xfId="3" applyFont="1" applyFill="1" applyBorder="1" applyAlignment="1">
      <alignment horizontal="left" vertical="center" wrapText="1"/>
    </xf>
    <xf numFmtId="0" fontId="4" fillId="0" borderId="0" xfId="0" applyFont="1" applyAlignment="1">
      <alignment horizontal="left"/>
    </xf>
    <xf numFmtId="0" fontId="36" fillId="0" borderId="0" xfId="0" applyFont="1" applyAlignment="1">
      <alignment horizontal="left"/>
    </xf>
    <xf numFmtId="9" fontId="18" fillId="6" borderId="0" xfId="3" applyFont="1" applyFill="1" applyBorder="1" applyAlignment="1">
      <alignment horizontal="left" vertical="center" wrapText="1"/>
    </xf>
    <xf numFmtId="9" fontId="18" fillId="0" borderId="54" xfId="3" applyFont="1" applyFill="1" applyBorder="1" applyAlignment="1">
      <alignment horizontal="left" vertical="center"/>
    </xf>
    <xf numFmtId="9" fontId="20" fillId="6" borderId="0" xfId="3" applyFont="1" applyFill="1" applyBorder="1" applyAlignment="1">
      <alignment horizontal="left" vertical="center"/>
    </xf>
    <xf numFmtId="0" fontId="17" fillId="0" borderId="0" xfId="0" applyFont="1" applyFill="1" applyBorder="1" applyAlignment="1">
      <alignment horizontal="left" vertical="center"/>
    </xf>
    <xf numFmtId="9" fontId="17" fillId="0" borderId="0" xfId="3" applyFont="1" applyFill="1" applyBorder="1" applyAlignment="1">
      <alignment horizontal="left" vertical="center"/>
    </xf>
    <xf numFmtId="166" fontId="17" fillId="0" borderId="0" xfId="0" applyNumberFormat="1" applyFont="1" applyFill="1" applyBorder="1" applyAlignment="1">
      <alignment horizontal="left" vertical="center"/>
    </xf>
    <xf numFmtId="9" fontId="17" fillId="0" borderId="0" xfId="3" applyFont="1" applyFill="1" applyAlignment="1">
      <alignment horizontal="left" vertical="center"/>
    </xf>
    <xf numFmtId="0" fontId="17" fillId="6" borderId="45" xfId="0" applyFont="1" applyFill="1" applyBorder="1" applyAlignment="1">
      <alignment horizontal="center" vertical="center"/>
    </xf>
    <xf numFmtId="0" fontId="17" fillId="6" borderId="0" xfId="0" applyFont="1" applyFill="1" applyBorder="1" applyAlignment="1">
      <alignment horizontal="center" vertical="center"/>
    </xf>
    <xf numFmtId="0" fontId="44" fillId="12" borderId="54" xfId="0" applyFont="1" applyFill="1" applyBorder="1" applyAlignment="1">
      <alignment horizontal="center" vertical="center" wrapText="1"/>
    </xf>
    <xf numFmtId="0" fontId="45" fillId="0" borderId="54" xfId="0" applyFont="1" applyFill="1" applyBorder="1" applyAlignment="1">
      <alignment horizontal="center" vertical="center" wrapText="1"/>
    </xf>
    <xf numFmtId="0" fontId="45" fillId="12" borderId="70" xfId="0" applyFont="1" applyFill="1" applyBorder="1" applyAlignment="1">
      <alignment horizontal="center" vertical="center" wrapText="1"/>
    </xf>
    <xf numFmtId="0" fontId="45" fillId="0" borderId="57" xfId="0" applyFont="1" applyFill="1" applyBorder="1" applyAlignment="1">
      <alignment horizontal="center" vertical="center" wrapText="1"/>
    </xf>
    <xf numFmtId="0" fontId="45" fillId="12" borderId="57" xfId="0" applyFont="1" applyFill="1" applyBorder="1" applyAlignment="1">
      <alignment horizontal="center" vertical="center" wrapText="1"/>
    </xf>
    <xf numFmtId="2" fontId="4" fillId="13" borderId="57" xfId="2" quotePrefix="1" applyNumberFormat="1" applyFont="1" applyFill="1" applyBorder="1" applyAlignment="1">
      <alignment horizontal="center" vertical="center" wrapText="1"/>
    </xf>
    <xf numFmtId="43" fontId="4" fillId="13" borderId="57" xfId="2" applyFont="1" applyFill="1" applyBorder="1" applyAlignment="1">
      <alignment horizontal="center" vertical="center" wrapText="1"/>
    </xf>
    <xf numFmtId="0" fontId="45" fillId="0" borderId="70" xfId="0" applyFont="1" applyFill="1" applyBorder="1" applyAlignment="1">
      <alignment horizontal="center" vertical="center" wrapText="1"/>
    </xf>
    <xf numFmtId="9" fontId="45" fillId="0" borderId="70" xfId="0" applyNumberFormat="1" applyFont="1" applyFill="1" applyBorder="1" applyAlignment="1">
      <alignment horizontal="center" vertical="center" wrapText="1"/>
    </xf>
    <xf numFmtId="9" fontId="45" fillId="0" borderId="57" xfId="0" applyNumberFormat="1" applyFont="1" applyFill="1" applyBorder="1" applyAlignment="1">
      <alignment horizontal="center" vertical="center" wrapText="1"/>
    </xf>
    <xf numFmtId="0" fontId="17" fillId="0" borderId="0" xfId="0" applyFont="1" applyFill="1" applyBorder="1" applyAlignment="1">
      <alignment horizontal="center" vertical="center"/>
    </xf>
    <xf numFmtId="0" fontId="17" fillId="0" borderId="0" xfId="0" applyFont="1" applyFill="1" applyAlignment="1">
      <alignment horizontal="center" vertical="center"/>
    </xf>
    <xf numFmtId="0" fontId="8" fillId="13" borderId="64" xfId="0" applyFont="1" applyFill="1" applyBorder="1" applyAlignment="1" applyProtection="1">
      <alignment horizontal="justify" vertical="center" wrapText="1"/>
    </xf>
    <xf numFmtId="0" fontId="36" fillId="0" borderId="54" xfId="0" applyFont="1" applyFill="1" applyBorder="1" applyAlignment="1">
      <alignment wrapText="1"/>
    </xf>
    <xf numFmtId="1" fontId="38" fillId="0" borderId="47" xfId="0" applyNumberFormat="1" applyFont="1" applyFill="1" applyBorder="1" applyAlignment="1">
      <alignment horizontal="center" vertical="center"/>
    </xf>
    <xf numFmtId="1" fontId="38" fillId="0" borderId="0" xfId="0" applyNumberFormat="1" applyFont="1" applyFill="1" applyAlignment="1">
      <alignment horizontal="center" vertical="center"/>
    </xf>
    <xf numFmtId="9" fontId="38" fillId="0" borderId="0" xfId="3" applyFont="1" applyFill="1" applyAlignment="1">
      <alignment horizontal="center" vertical="center"/>
    </xf>
    <xf numFmtId="1" fontId="34" fillId="0" borderId="0" xfId="0" applyNumberFormat="1" applyFont="1" applyFill="1" applyBorder="1" applyAlignment="1">
      <alignment horizontal="center" vertical="center" wrapText="1"/>
    </xf>
    <xf numFmtId="0" fontId="17" fillId="0" borderId="47" xfId="0" applyFont="1" applyFill="1" applyBorder="1" applyAlignment="1">
      <alignment vertical="center"/>
    </xf>
    <xf numFmtId="0" fontId="17" fillId="0" borderId="9" xfId="0" applyFont="1" applyFill="1" applyBorder="1" applyAlignment="1">
      <alignment vertical="center"/>
    </xf>
    <xf numFmtId="0" fontId="29" fillId="9" borderId="54" xfId="0" applyFont="1" applyFill="1" applyBorder="1" applyAlignment="1">
      <alignment horizontal="center" vertical="center"/>
    </xf>
    <xf numFmtId="0" fontId="8" fillId="10" borderId="54" xfId="0" applyFont="1" applyFill="1" applyBorder="1" applyAlignment="1">
      <alignment horizontal="center" vertical="center" wrapText="1"/>
    </xf>
    <xf numFmtId="0" fontId="36" fillId="0" borderId="55" xfId="0" applyFont="1" applyFill="1" applyBorder="1" applyAlignment="1">
      <alignment horizontal="left" vertical="center" wrapText="1"/>
    </xf>
    <xf numFmtId="0" fontId="29" fillId="9" borderId="54" xfId="0" applyFont="1" applyFill="1" applyBorder="1" applyAlignment="1">
      <alignment horizontal="center" vertical="center"/>
    </xf>
    <xf numFmtId="0" fontId="8" fillId="10" borderId="54" xfId="0" applyFont="1" applyFill="1" applyBorder="1" applyAlignment="1">
      <alignment horizontal="center" vertical="center" wrapText="1"/>
    </xf>
    <xf numFmtId="0" fontId="57" fillId="0" borderId="101" xfId="0" applyFont="1" applyBorder="1" applyAlignment="1">
      <alignment vertical="center" wrapText="1"/>
    </xf>
    <xf numFmtId="0" fontId="0" fillId="0" borderId="102" xfId="0" applyBorder="1" applyAlignment="1">
      <alignment horizontal="justify" vertical="center" wrapText="1"/>
    </xf>
    <xf numFmtId="0" fontId="0" fillId="0" borderId="102" xfId="0" applyBorder="1" applyAlignment="1">
      <alignment vertical="center" wrapText="1"/>
    </xf>
    <xf numFmtId="0" fontId="57" fillId="0" borderId="103" xfId="0" applyFont="1" applyBorder="1" applyAlignment="1">
      <alignment vertical="center" wrapText="1"/>
    </xf>
    <xf numFmtId="0" fontId="0" fillId="0" borderId="103" xfId="0" applyBorder="1" applyAlignment="1">
      <alignment vertical="center" wrapText="1"/>
    </xf>
    <xf numFmtId="0" fontId="8" fillId="18" borderId="57" xfId="0" applyFont="1" applyFill="1" applyBorder="1" applyAlignment="1" applyProtection="1">
      <alignment horizontal="justify" vertical="center" wrapText="1"/>
    </xf>
    <xf numFmtId="9" fontId="18" fillId="6" borderId="0" xfId="3" applyFont="1" applyFill="1" applyBorder="1" applyAlignment="1">
      <alignment horizontal="left" vertical="center"/>
    </xf>
    <xf numFmtId="0" fontId="17" fillId="12" borderId="57" xfId="0" applyFont="1" applyFill="1" applyBorder="1" applyAlignment="1">
      <alignment horizontal="center" vertical="center" wrapText="1"/>
    </xf>
    <xf numFmtId="9" fontId="18" fillId="6" borderId="0" xfId="3" applyFont="1" applyFill="1" applyBorder="1" applyAlignment="1">
      <alignment horizontal="center" vertical="center"/>
    </xf>
    <xf numFmtId="0" fontId="29" fillId="12" borderId="57" xfId="0" applyFont="1" applyFill="1" applyBorder="1" applyAlignment="1">
      <alignment horizontal="center" vertical="center" wrapText="1"/>
    </xf>
    <xf numFmtId="1" fontId="25" fillId="12" borderId="57" xfId="0" applyNumberFormat="1" applyFont="1" applyFill="1" applyBorder="1" applyAlignment="1">
      <alignment horizontal="center" vertical="center"/>
    </xf>
    <xf numFmtId="1" fontId="10" fillId="12" borderId="57" xfId="0" applyNumberFormat="1" applyFont="1" applyFill="1" applyBorder="1" applyAlignment="1">
      <alignment horizontal="center" vertical="center" wrapText="1"/>
    </xf>
    <xf numFmtId="0" fontId="17" fillId="11" borderId="57" xfId="0" applyFont="1" applyFill="1" applyBorder="1" applyAlignment="1">
      <alignment horizontal="center" vertical="center" wrapText="1"/>
    </xf>
    <xf numFmtId="0" fontId="36" fillId="0" borderId="55" xfId="0" applyFont="1" applyFill="1" applyBorder="1" applyAlignment="1">
      <alignment horizontal="left" vertical="center" wrapText="1"/>
    </xf>
    <xf numFmtId="0" fontId="36" fillId="0" borderId="0" xfId="0" applyFont="1" applyAlignment="1">
      <alignment horizontal="justify" vertical="center"/>
    </xf>
    <xf numFmtId="0" fontId="39" fillId="12" borderId="76" xfId="0" applyFont="1" applyFill="1" applyBorder="1" applyAlignment="1">
      <alignment horizontal="left" vertical="center"/>
    </xf>
    <xf numFmtId="0" fontId="39" fillId="12" borderId="77" xfId="0" applyFont="1" applyFill="1" applyBorder="1" applyAlignment="1">
      <alignment horizontal="left" vertical="center"/>
    </xf>
    <xf numFmtId="0" fontId="39" fillId="12" borderId="78" xfId="0" applyFont="1" applyFill="1" applyBorder="1" applyAlignment="1">
      <alignment horizontal="left" vertical="center"/>
    </xf>
    <xf numFmtId="0" fontId="40" fillId="0" borderId="79" xfId="0" applyFont="1" applyFill="1" applyBorder="1" applyAlignment="1">
      <alignment horizontal="left" vertical="center"/>
    </xf>
    <xf numFmtId="0" fontId="40" fillId="0" borderId="80" xfId="0" applyFont="1" applyFill="1" applyBorder="1" applyAlignment="1">
      <alignment horizontal="left" vertical="center"/>
    </xf>
    <xf numFmtId="0" fontId="20" fillId="12" borderId="54" xfId="0" applyFont="1" applyFill="1" applyBorder="1" applyAlignment="1">
      <alignment horizontal="center" vertical="center" wrapText="1"/>
    </xf>
    <xf numFmtId="0" fontId="17" fillId="12" borderId="65" xfId="0" applyFont="1" applyFill="1" applyBorder="1" applyAlignment="1">
      <alignment horizontal="center" vertical="center" textRotation="90" wrapText="1"/>
    </xf>
    <xf numFmtId="0" fontId="17" fillId="12" borderId="67" xfId="0" applyFont="1" applyFill="1" applyBorder="1" applyAlignment="1">
      <alignment horizontal="center" vertical="center" textRotation="90" wrapText="1"/>
    </xf>
    <xf numFmtId="0" fontId="17" fillId="12" borderId="69" xfId="0" applyFont="1" applyFill="1" applyBorder="1" applyAlignment="1">
      <alignment horizontal="center" vertical="center" textRotation="90" wrapText="1"/>
    </xf>
    <xf numFmtId="0" fontId="17" fillId="12" borderId="65" xfId="0" applyFont="1" applyFill="1" applyBorder="1" applyAlignment="1">
      <alignment horizontal="left" vertical="center" textRotation="90" wrapText="1"/>
    </xf>
    <xf numFmtId="0" fontId="17" fillId="12" borderId="67" xfId="0" applyFont="1" applyFill="1" applyBorder="1" applyAlignment="1">
      <alignment horizontal="left" vertical="center" textRotation="90" wrapText="1"/>
    </xf>
    <xf numFmtId="0" fontId="17" fillId="12" borderId="69" xfId="0" applyFont="1" applyFill="1" applyBorder="1" applyAlignment="1">
      <alignment horizontal="left" vertical="center" textRotation="90" wrapText="1"/>
    </xf>
    <xf numFmtId="9" fontId="17" fillId="12" borderId="65" xfId="3" applyFont="1" applyFill="1" applyBorder="1" applyAlignment="1">
      <alignment horizontal="left" vertical="center" textRotation="90" wrapText="1"/>
    </xf>
    <xf numFmtId="9" fontId="17" fillId="12" borderId="67" xfId="3" applyFont="1" applyFill="1" applyBorder="1" applyAlignment="1">
      <alignment horizontal="left" vertical="center" textRotation="90" wrapText="1"/>
    </xf>
    <xf numFmtId="9" fontId="17" fillId="12" borderId="69" xfId="3" applyFont="1" applyFill="1" applyBorder="1" applyAlignment="1">
      <alignment horizontal="left" vertical="center" textRotation="90" wrapText="1"/>
    </xf>
    <xf numFmtId="0" fontId="17" fillId="12" borderId="57" xfId="0" applyFont="1" applyFill="1" applyBorder="1" applyAlignment="1">
      <alignment horizontal="left" vertical="center" wrapText="1"/>
    </xf>
    <xf numFmtId="9" fontId="17" fillId="12" borderId="57" xfId="3" applyFont="1" applyFill="1" applyBorder="1" applyAlignment="1">
      <alignment horizontal="left" vertical="center"/>
    </xf>
    <xf numFmtId="0" fontId="42" fillId="12" borderId="81" xfId="0" applyFont="1" applyFill="1" applyBorder="1" applyAlignment="1">
      <alignment horizontal="center" vertical="center" wrapText="1"/>
    </xf>
    <xf numFmtId="0" fontId="42" fillId="12" borderId="50" xfId="0" applyFont="1" applyFill="1" applyBorder="1" applyAlignment="1">
      <alignment horizontal="center" vertical="center" wrapText="1"/>
    </xf>
    <xf numFmtId="0" fontId="42" fillId="12" borderId="56" xfId="0" applyFont="1" applyFill="1" applyBorder="1" applyAlignment="1">
      <alignment horizontal="center" vertical="center" wrapText="1"/>
    </xf>
    <xf numFmtId="0" fontId="42" fillId="12" borderId="54" xfId="0" applyFont="1" applyFill="1" applyBorder="1" applyAlignment="1">
      <alignment horizontal="center" vertical="center" wrapText="1"/>
    </xf>
    <xf numFmtId="0" fontId="43" fillId="12" borderId="54" xfId="0" applyFont="1" applyFill="1" applyBorder="1" applyAlignment="1">
      <alignment horizontal="center" vertical="center" wrapText="1"/>
    </xf>
    <xf numFmtId="0" fontId="43" fillId="12" borderId="55" xfId="0" applyFont="1" applyFill="1" applyBorder="1" applyAlignment="1">
      <alignment horizontal="center" vertical="center" wrapText="1"/>
    </xf>
    <xf numFmtId="0" fontId="43" fillId="12" borderId="53" xfId="0" applyFont="1" applyFill="1" applyBorder="1" applyAlignment="1">
      <alignment horizontal="center" vertical="center" wrapText="1"/>
    </xf>
    <xf numFmtId="0" fontId="20" fillId="12" borderId="44" xfId="0" applyFont="1" applyFill="1" applyBorder="1" applyAlignment="1">
      <alignment horizontal="left" vertical="center" wrapText="1"/>
    </xf>
    <xf numFmtId="0" fontId="20" fillId="12" borderId="45" xfId="0" applyFont="1" applyFill="1" applyBorder="1" applyAlignment="1">
      <alignment horizontal="left" vertical="center" wrapText="1"/>
    </xf>
    <xf numFmtId="0" fontId="20" fillId="12" borderId="46" xfId="0" applyFont="1" applyFill="1" applyBorder="1" applyAlignment="1">
      <alignment horizontal="left" vertical="center" wrapText="1"/>
    </xf>
    <xf numFmtId="0" fontId="20" fillId="12" borderId="47" xfId="0" applyFont="1" applyFill="1" applyBorder="1" applyAlignment="1">
      <alignment horizontal="left" vertical="center" wrapText="1"/>
    </xf>
    <xf numFmtId="0" fontId="20" fillId="12" borderId="0" xfId="0" applyFont="1" applyFill="1" applyBorder="1" applyAlignment="1">
      <alignment horizontal="left" vertical="center" wrapText="1"/>
    </xf>
    <xf numFmtId="0" fontId="20" fillId="12" borderId="49" xfId="0" applyFont="1" applyFill="1" applyBorder="1" applyAlignment="1">
      <alignment horizontal="left" vertical="center" wrapText="1"/>
    </xf>
    <xf numFmtId="0" fontId="20" fillId="12" borderId="51" xfId="0" applyFont="1" applyFill="1" applyBorder="1" applyAlignment="1">
      <alignment horizontal="left" vertical="center" wrapText="1"/>
    </xf>
    <xf numFmtId="0" fontId="20" fillId="12" borderId="48" xfId="0" applyFont="1" applyFill="1" applyBorder="1" applyAlignment="1">
      <alignment horizontal="left" vertical="center" wrapText="1"/>
    </xf>
    <xf numFmtId="0" fontId="20" fillId="12" borderId="52" xfId="0" applyFont="1" applyFill="1" applyBorder="1" applyAlignment="1">
      <alignment horizontal="left" vertical="center" wrapText="1"/>
    </xf>
    <xf numFmtId="9" fontId="18" fillId="6" borderId="0" xfId="3" applyFont="1" applyFill="1" applyBorder="1" applyAlignment="1">
      <alignment horizontal="left" vertical="center"/>
    </xf>
    <xf numFmtId="9" fontId="17" fillId="14" borderId="73" xfId="3" applyFont="1" applyFill="1" applyBorder="1" applyAlignment="1">
      <alignment horizontal="left" vertical="center"/>
    </xf>
    <xf numFmtId="9" fontId="17" fillId="14" borderId="74" xfId="3" applyFont="1" applyFill="1" applyBorder="1" applyAlignment="1">
      <alignment horizontal="left" vertical="center"/>
    </xf>
    <xf numFmtId="9" fontId="17" fillId="14" borderId="75" xfId="3" applyFont="1" applyFill="1" applyBorder="1" applyAlignment="1">
      <alignment horizontal="left" vertical="center"/>
    </xf>
    <xf numFmtId="0" fontId="17" fillId="12" borderId="54" xfId="0" applyFont="1" applyFill="1" applyBorder="1" applyAlignment="1">
      <alignment horizontal="left" vertical="center" wrapText="1"/>
    </xf>
    <xf numFmtId="0" fontId="17" fillId="12" borderId="82" xfId="0" applyFont="1" applyFill="1" applyBorder="1" applyAlignment="1">
      <alignment horizontal="center" vertical="center" wrapText="1"/>
    </xf>
    <xf numFmtId="0" fontId="17" fillId="12" borderId="83" xfId="0" applyFont="1" applyFill="1" applyBorder="1" applyAlignment="1">
      <alignment horizontal="center" vertical="center" wrapText="1"/>
    </xf>
    <xf numFmtId="0" fontId="17" fillId="12" borderId="64" xfId="0" applyFont="1" applyFill="1" applyBorder="1" applyAlignment="1">
      <alignment horizontal="center" vertical="center" wrapText="1"/>
    </xf>
    <xf numFmtId="0" fontId="17" fillId="12" borderId="86" xfId="0" applyFont="1" applyFill="1" applyBorder="1" applyAlignment="1">
      <alignment horizontal="center" vertical="center" wrapText="1"/>
    </xf>
    <xf numFmtId="0" fontId="17" fillId="12" borderId="87" xfId="0" applyFont="1" applyFill="1" applyBorder="1" applyAlignment="1">
      <alignment horizontal="center" vertical="center" wrapText="1"/>
    </xf>
    <xf numFmtId="0" fontId="17" fillId="12" borderId="68" xfId="0" applyFont="1" applyFill="1" applyBorder="1" applyAlignment="1">
      <alignment horizontal="center" vertical="center" wrapText="1"/>
    </xf>
    <xf numFmtId="0" fontId="17" fillId="12" borderId="84" xfId="0" applyFont="1" applyFill="1" applyBorder="1" applyAlignment="1">
      <alignment horizontal="center" vertical="center" wrapText="1"/>
    </xf>
    <xf numFmtId="0" fontId="17" fillId="12" borderId="88" xfId="0" applyFont="1" applyFill="1" applyBorder="1" applyAlignment="1">
      <alignment horizontal="center" vertical="center" wrapText="1"/>
    </xf>
    <xf numFmtId="0" fontId="17" fillId="12" borderId="54" xfId="0" applyFont="1" applyFill="1" applyBorder="1" applyAlignment="1">
      <alignment horizontal="center" vertical="center" wrapText="1"/>
    </xf>
    <xf numFmtId="0" fontId="17" fillId="12" borderId="85" xfId="0" applyFont="1" applyFill="1" applyBorder="1" applyAlignment="1">
      <alignment horizontal="center" vertical="center" wrapText="1"/>
    </xf>
    <xf numFmtId="0" fontId="17" fillId="12" borderId="89" xfId="0" applyFont="1" applyFill="1" applyBorder="1" applyAlignment="1">
      <alignment horizontal="center" vertical="center" wrapText="1"/>
    </xf>
    <xf numFmtId="166" fontId="17" fillId="12" borderId="65" xfId="0" applyNumberFormat="1" applyFont="1" applyFill="1" applyBorder="1" applyAlignment="1">
      <alignment horizontal="center" vertical="center" wrapText="1"/>
    </xf>
    <xf numFmtId="166" fontId="17" fillId="12" borderId="69" xfId="0" applyNumberFormat="1" applyFont="1" applyFill="1" applyBorder="1" applyAlignment="1">
      <alignment horizontal="center" vertical="center" wrapText="1"/>
    </xf>
    <xf numFmtId="43" fontId="17" fillId="12" borderId="65" xfId="2" applyFont="1" applyFill="1" applyBorder="1" applyAlignment="1">
      <alignment horizontal="center" vertical="center" wrapText="1"/>
    </xf>
    <xf numFmtId="43" fontId="17" fillId="12" borderId="69" xfId="2" applyFont="1" applyFill="1" applyBorder="1" applyAlignment="1">
      <alignment horizontal="center" vertical="center" wrapText="1"/>
    </xf>
    <xf numFmtId="1" fontId="26" fillId="12" borderId="65" xfId="0" applyNumberFormat="1" applyFont="1" applyFill="1" applyBorder="1" applyAlignment="1">
      <alignment horizontal="left" vertical="center"/>
    </xf>
    <xf numFmtId="1" fontId="26" fillId="12" borderId="69" xfId="0" applyNumberFormat="1" applyFont="1" applyFill="1" applyBorder="1" applyAlignment="1">
      <alignment horizontal="left" vertical="center"/>
    </xf>
    <xf numFmtId="9" fontId="18" fillId="6" borderId="0" xfId="3" applyFont="1" applyFill="1" applyBorder="1" applyAlignment="1">
      <alignment horizontal="center" vertical="center"/>
    </xf>
    <xf numFmtId="9" fontId="17" fillId="14" borderId="73" xfId="3" applyFont="1" applyFill="1" applyBorder="1" applyAlignment="1">
      <alignment horizontal="center" vertical="center"/>
    </xf>
    <xf numFmtId="9" fontId="17" fillId="14" borderId="74" xfId="3" applyFont="1" applyFill="1" applyBorder="1" applyAlignment="1">
      <alignment horizontal="center" vertical="center"/>
    </xf>
    <xf numFmtId="9" fontId="17" fillId="14" borderId="75" xfId="3" applyFont="1" applyFill="1" applyBorder="1" applyAlignment="1">
      <alignment horizontal="center" vertical="center"/>
    </xf>
    <xf numFmtId="166" fontId="17" fillId="12" borderId="54" xfId="0" applyNumberFormat="1" applyFont="1" applyFill="1" applyBorder="1" applyAlignment="1">
      <alignment horizontal="center" vertical="center" wrapText="1"/>
    </xf>
    <xf numFmtId="43" fontId="17" fillId="12" borderId="54" xfId="2" applyFont="1" applyFill="1" applyBorder="1" applyAlignment="1">
      <alignment horizontal="center" vertical="center" wrapText="1"/>
    </xf>
    <xf numFmtId="1" fontId="26" fillId="12" borderId="65" xfId="0" applyNumberFormat="1" applyFont="1" applyFill="1" applyBorder="1" applyAlignment="1">
      <alignment horizontal="center" vertical="center"/>
    </xf>
    <xf numFmtId="1" fontId="26" fillId="12" borderId="69" xfId="0" applyNumberFormat="1" applyFont="1" applyFill="1" applyBorder="1" applyAlignment="1">
      <alignment horizontal="center" vertical="center"/>
    </xf>
    <xf numFmtId="0" fontId="17" fillId="12" borderId="57" xfId="0" applyFont="1" applyFill="1" applyBorder="1" applyAlignment="1">
      <alignment horizontal="center" vertical="center" wrapText="1"/>
    </xf>
    <xf numFmtId="0" fontId="17" fillId="12" borderId="55" xfId="0" applyFont="1" applyFill="1" applyBorder="1" applyAlignment="1">
      <alignment horizontal="center" vertical="center" wrapText="1"/>
    </xf>
    <xf numFmtId="0" fontId="17" fillId="12" borderId="53" xfId="0" applyFont="1" applyFill="1" applyBorder="1" applyAlignment="1">
      <alignment horizontal="center" vertical="center" wrapText="1"/>
    </xf>
    <xf numFmtId="1" fontId="38" fillId="0" borderId="47" xfId="0" applyNumberFormat="1" applyFont="1" applyFill="1" applyBorder="1" applyAlignment="1">
      <alignment horizontal="center" vertical="center"/>
    </xf>
    <xf numFmtId="1" fontId="38" fillId="0" borderId="0" xfId="0" applyNumberFormat="1" applyFont="1" applyFill="1" applyAlignment="1">
      <alignment horizontal="center" vertical="center"/>
    </xf>
    <xf numFmtId="9" fontId="38" fillId="0" borderId="0" xfId="3" applyFont="1" applyFill="1" applyAlignment="1">
      <alignment horizontal="center" vertical="center"/>
    </xf>
    <xf numFmtId="0" fontId="4" fillId="0" borderId="55" xfId="0" applyFont="1" applyFill="1" applyBorder="1" applyAlignment="1">
      <alignment horizontal="left" vertical="center"/>
    </xf>
    <xf numFmtId="0" fontId="4" fillId="0" borderId="63" xfId="0" applyFont="1" applyFill="1" applyBorder="1" applyAlignment="1">
      <alignment horizontal="left" vertical="center"/>
    </xf>
    <xf numFmtId="0" fontId="4" fillId="0" borderId="53" xfId="0" applyFont="1" applyFill="1" applyBorder="1" applyAlignment="1">
      <alignment horizontal="left" vertical="center"/>
    </xf>
    <xf numFmtId="0" fontId="36" fillId="0" borderId="55" xfId="0" applyFont="1" applyFill="1" applyBorder="1" applyAlignment="1">
      <alignment horizontal="left" vertical="center" wrapText="1"/>
    </xf>
    <xf numFmtId="0" fontId="36" fillId="0" borderId="63" xfId="0" applyFont="1" applyFill="1" applyBorder="1" applyAlignment="1">
      <alignment horizontal="left" vertical="center" wrapText="1"/>
    </xf>
    <xf numFmtId="0" fontId="36" fillId="0" borderId="53" xfId="0" applyFont="1" applyFill="1" applyBorder="1" applyAlignment="1">
      <alignment horizontal="left" vertical="center" wrapText="1"/>
    </xf>
    <xf numFmtId="0" fontId="36" fillId="0" borderId="53" xfId="0" applyFont="1" applyFill="1" applyBorder="1" applyAlignment="1">
      <alignment horizontal="center" vertical="center" wrapText="1"/>
    </xf>
    <xf numFmtId="0" fontId="36" fillId="0" borderId="54" xfId="0" applyFont="1" applyFill="1" applyBorder="1" applyAlignment="1">
      <alignment horizontal="center" vertical="center" wrapText="1"/>
    </xf>
    <xf numFmtId="0" fontId="39" fillId="12" borderId="54" xfId="0" applyFont="1" applyFill="1" applyBorder="1" applyAlignment="1">
      <alignment horizontal="center" vertical="center"/>
    </xf>
    <xf numFmtId="0" fontId="39" fillId="8" borderId="100" xfId="0" applyFont="1" applyFill="1" applyBorder="1" applyAlignment="1">
      <alignment horizontal="center" vertical="center"/>
    </xf>
    <xf numFmtId="0" fontId="39" fillId="8" borderId="79" xfId="0" applyFont="1" applyFill="1" applyBorder="1" applyAlignment="1">
      <alignment horizontal="center" vertical="center"/>
    </xf>
    <xf numFmtId="0" fontId="39" fillId="8" borderId="80" xfId="0" applyFont="1" applyFill="1" applyBorder="1" applyAlignment="1">
      <alignment horizontal="center" vertical="center"/>
    </xf>
    <xf numFmtId="0" fontId="41" fillId="12" borderId="54" xfId="0" applyFont="1" applyFill="1" applyBorder="1" applyAlignment="1">
      <alignment horizontal="center" vertical="center" wrapText="1"/>
    </xf>
    <xf numFmtId="0" fontId="17" fillId="12" borderId="54" xfId="0" applyFont="1" applyFill="1" applyBorder="1" applyAlignment="1">
      <alignment horizontal="center" vertical="center" textRotation="90" wrapText="1"/>
    </xf>
    <xf numFmtId="0" fontId="17" fillId="12" borderId="64" xfId="0" applyFont="1" applyFill="1" applyBorder="1" applyAlignment="1">
      <alignment horizontal="center" vertical="center" textRotation="90" wrapText="1"/>
    </xf>
    <xf numFmtId="0" fontId="17" fillId="12" borderId="66" xfId="0" applyFont="1" applyFill="1" applyBorder="1" applyAlignment="1">
      <alignment horizontal="center" vertical="center" textRotation="90" wrapText="1"/>
    </xf>
    <xf numFmtId="0" fontId="17" fillId="12" borderId="68" xfId="0" applyFont="1" applyFill="1" applyBorder="1" applyAlignment="1">
      <alignment horizontal="center" vertical="center" textRotation="90" wrapText="1"/>
    </xf>
    <xf numFmtId="9" fontId="17" fillId="12" borderId="65" xfId="3" applyFont="1" applyFill="1" applyBorder="1" applyAlignment="1">
      <alignment horizontal="center" vertical="center" textRotation="90" wrapText="1"/>
    </xf>
    <xf numFmtId="9" fontId="17" fillId="12" borderId="67" xfId="3" applyFont="1" applyFill="1" applyBorder="1" applyAlignment="1">
      <alignment horizontal="center" vertical="center" textRotation="90" wrapText="1"/>
    </xf>
    <xf numFmtId="9" fontId="17" fillId="12" borderId="69" xfId="3" applyFont="1" applyFill="1" applyBorder="1" applyAlignment="1">
      <alignment horizontal="center" vertical="center" textRotation="90" wrapText="1"/>
    </xf>
    <xf numFmtId="9" fontId="17" fillId="12" borderId="57" xfId="3" applyFont="1" applyFill="1" applyBorder="1" applyAlignment="1">
      <alignment horizontal="center" vertical="center"/>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5" fillId="5" borderId="33" xfId="0" applyFont="1" applyFill="1" applyBorder="1" applyAlignment="1">
      <alignment horizontal="center" vertical="center" wrapText="1"/>
    </xf>
    <xf numFmtId="0" fontId="5" fillId="5" borderId="34" xfId="0" applyFont="1" applyFill="1" applyBorder="1" applyAlignment="1">
      <alignment horizontal="center" vertical="center" wrapText="1"/>
    </xf>
    <xf numFmtId="0" fontId="5" fillId="5" borderId="35" xfId="0" applyFont="1" applyFill="1" applyBorder="1" applyAlignment="1">
      <alignment horizontal="center" vertical="center" wrapText="1"/>
    </xf>
    <xf numFmtId="0" fontId="5" fillId="5" borderId="2" xfId="0" applyFont="1" applyFill="1" applyBorder="1" applyAlignment="1">
      <alignment horizontal="center" vertical="center"/>
    </xf>
    <xf numFmtId="0" fontId="9" fillId="0" borderId="0" xfId="0" applyFont="1" applyAlignment="1">
      <alignment horizontal="center" vertical="center"/>
    </xf>
    <xf numFmtId="0" fontId="5" fillId="5" borderId="36" xfId="0" applyFont="1" applyFill="1" applyBorder="1" applyAlignment="1">
      <alignment horizontal="center" vertical="center" wrapText="1"/>
    </xf>
    <xf numFmtId="0" fontId="5" fillId="5" borderId="37" xfId="0" applyFont="1" applyFill="1" applyBorder="1" applyAlignment="1">
      <alignment horizontal="center" vertical="center" wrapText="1"/>
    </xf>
    <xf numFmtId="0" fontId="5" fillId="5" borderId="42"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3" fillId="7" borderId="2" xfId="0" applyFont="1" applyFill="1" applyBorder="1" applyAlignment="1">
      <alignment horizontal="center" vertical="center"/>
    </xf>
    <xf numFmtId="0" fontId="5" fillId="5" borderId="40" xfId="0" applyFont="1" applyFill="1" applyBorder="1" applyAlignment="1">
      <alignment horizontal="center" vertical="center" wrapText="1"/>
    </xf>
    <xf numFmtId="0" fontId="5" fillId="5" borderId="26" xfId="0" applyFont="1" applyFill="1" applyBorder="1" applyAlignment="1">
      <alignment horizontal="center" vertical="center" wrapText="1"/>
    </xf>
    <xf numFmtId="0" fontId="5" fillId="5" borderId="41" xfId="0" applyFont="1" applyFill="1" applyBorder="1" applyAlignment="1">
      <alignment horizontal="center" vertical="center" wrapText="1"/>
    </xf>
    <xf numFmtId="0" fontId="5" fillId="7" borderId="33" xfId="0" applyFont="1" applyFill="1" applyBorder="1" applyAlignment="1">
      <alignment horizontal="center" vertical="center" wrapText="1"/>
    </xf>
    <xf numFmtId="0" fontId="5" fillId="7" borderId="34" xfId="0" applyFont="1" applyFill="1" applyBorder="1" applyAlignment="1">
      <alignment horizontal="center" vertical="center" wrapText="1"/>
    </xf>
    <xf numFmtId="0" fontId="5" fillId="7" borderId="35" xfId="0" applyFont="1" applyFill="1" applyBorder="1" applyAlignment="1">
      <alignment horizontal="center" vertical="center" wrapText="1"/>
    </xf>
    <xf numFmtId="0" fontId="3" fillId="7" borderId="2" xfId="0" applyFont="1" applyFill="1" applyBorder="1" applyAlignment="1">
      <alignment horizontal="center" vertical="center" wrapText="1"/>
    </xf>
    <xf numFmtId="0" fontId="3" fillId="7" borderId="28" xfId="0" applyFont="1" applyFill="1" applyBorder="1" applyAlignment="1">
      <alignment horizontal="center" vertical="center" wrapText="1"/>
    </xf>
    <xf numFmtId="0" fontId="3" fillId="7" borderId="30" xfId="0" applyFont="1" applyFill="1" applyBorder="1" applyAlignment="1">
      <alignment horizontal="center" vertical="center" wrapText="1"/>
    </xf>
    <xf numFmtId="0" fontId="3" fillId="7" borderId="29" xfId="0" applyFont="1" applyFill="1" applyBorder="1" applyAlignment="1">
      <alignment horizontal="center" vertical="center" wrapText="1"/>
    </xf>
    <xf numFmtId="0" fontId="5" fillId="5" borderId="28" xfId="0" applyFont="1" applyFill="1" applyBorder="1" applyAlignment="1">
      <alignment horizontal="center" vertical="center" wrapText="1"/>
    </xf>
    <xf numFmtId="0" fontId="5" fillId="5" borderId="30" xfId="0" applyFont="1" applyFill="1" applyBorder="1" applyAlignment="1">
      <alignment horizontal="center" vertical="center" wrapText="1"/>
    </xf>
    <xf numFmtId="0" fontId="5" fillId="5" borderId="29" xfId="0" applyFont="1" applyFill="1" applyBorder="1" applyAlignment="1">
      <alignment horizontal="center" vertical="center" wrapText="1"/>
    </xf>
    <xf numFmtId="0" fontId="5" fillId="5" borderId="38" xfId="0" applyFont="1" applyFill="1" applyBorder="1" applyAlignment="1">
      <alignment horizontal="center" vertical="center" wrapText="1"/>
    </xf>
    <xf numFmtId="0" fontId="5" fillId="5" borderId="0" xfId="0" applyFont="1" applyFill="1" applyBorder="1" applyAlignment="1">
      <alignment horizontal="center" vertical="center" wrapText="1"/>
    </xf>
    <xf numFmtId="0" fontId="5" fillId="5" borderId="39" xfId="0" applyFont="1" applyFill="1" applyBorder="1" applyAlignment="1">
      <alignment horizontal="center" vertical="center" wrapText="1"/>
    </xf>
    <xf numFmtId="1" fontId="11" fillId="5" borderId="36" xfId="0" applyNumberFormat="1" applyFont="1" applyFill="1" applyBorder="1" applyAlignment="1">
      <alignment horizontal="center" vertical="center" wrapText="1"/>
    </xf>
    <xf numFmtId="1" fontId="11" fillId="5" borderId="37" xfId="0" applyNumberFormat="1" applyFont="1" applyFill="1" applyBorder="1" applyAlignment="1">
      <alignment horizontal="center" vertical="center" wrapText="1"/>
    </xf>
    <xf numFmtId="1" fontId="11" fillId="5" borderId="42" xfId="0" applyNumberFormat="1" applyFont="1" applyFill="1" applyBorder="1" applyAlignment="1">
      <alignment horizontal="center" vertical="center" wrapText="1"/>
    </xf>
    <xf numFmtId="1" fontId="11" fillId="5" borderId="38" xfId="0" applyNumberFormat="1" applyFont="1" applyFill="1" applyBorder="1" applyAlignment="1">
      <alignment horizontal="center" vertical="center" wrapText="1"/>
    </xf>
    <xf numFmtId="1" fontId="11" fillId="5" borderId="0" xfId="0" applyNumberFormat="1" applyFont="1" applyFill="1" applyBorder="1" applyAlignment="1">
      <alignment horizontal="center" vertical="center" wrapText="1"/>
    </xf>
    <xf numFmtId="1" fontId="11" fillId="5" borderId="39" xfId="0" applyNumberFormat="1" applyFont="1" applyFill="1" applyBorder="1" applyAlignment="1">
      <alignment horizontal="center" vertical="center" wrapText="1"/>
    </xf>
    <xf numFmtId="1" fontId="11" fillId="5" borderId="40" xfId="0" applyNumberFormat="1" applyFont="1" applyFill="1" applyBorder="1" applyAlignment="1">
      <alignment horizontal="center" vertical="center" wrapText="1"/>
    </xf>
    <xf numFmtId="1" fontId="11" fillId="5" borderId="26" xfId="0" applyNumberFormat="1" applyFont="1" applyFill="1" applyBorder="1" applyAlignment="1">
      <alignment horizontal="center" vertical="center" wrapText="1"/>
    </xf>
    <xf numFmtId="1" fontId="11" fillId="5" borderId="41" xfId="0" applyNumberFormat="1" applyFont="1" applyFill="1" applyBorder="1" applyAlignment="1">
      <alignment horizontal="center" vertical="center" wrapText="1"/>
    </xf>
    <xf numFmtId="0" fontId="2" fillId="5" borderId="2" xfId="0" applyFont="1" applyFill="1" applyBorder="1" applyAlignment="1">
      <alignment horizontal="center" vertical="center" wrapText="1"/>
    </xf>
    <xf numFmtId="44" fontId="0" fillId="7" borderId="2" xfId="5" applyNumberFormat="1" applyFont="1" applyFill="1" applyBorder="1" applyAlignment="1">
      <alignment horizontal="center" vertical="center"/>
    </xf>
    <xf numFmtId="9" fontId="0" fillId="5" borderId="2" xfId="3" applyFont="1" applyFill="1" applyBorder="1" applyAlignment="1">
      <alignment horizontal="center" vertical="center"/>
    </xf>
    <xf numFmtId="0" fontId="5" fillId="0" borderId="2" xfId="0" applyFont="1" applyFill="1" applyBorder="1" applyAlignment="1">
      <alignment horizontal="center" vertical="center" wrapText="1"/>
    </xf>
    <xf numFmtId="9" fontId="5" fillId="0" borderId="2" xfId="0" applyNumberFormat="1" applyFont="1" applyFill="1" applyBorder="1" applyAlignment="1">
      <alignment horizontal="center" vertical="center" wrapText="1"/>
    </xf>
    <xf numFmtId="0" fontId="0" fillId="2" borderId="29" xfId="0" applyFont="1" applyFill="1" applyBorder="1" applyAlignment="1">
      <alignment horizontal="center" vertical="center" wrapText="1"/>
    </xf>
    <xf numFmtId="0" fontId="0" fillId="2" borderId="14" xfId="0" applyFont="1" applyFill="1" applyBorder="1" applyAlignment="1">
      <alignment horizontal="center" vertical="center" wrapText="1"/>
    </xf>
    <xf numFmtId="0" fontId="0" fillId="2" borderId="21" xfId="0" applyFont="1" applyFill="1" applyBorder="1" applyAlignment="1">
      <alignment horizontal="center" vertical="center" wrapText="1"/>
    </xf>
    <xf numFmtId="0" fontId="3" fillId="0" borderId="0" xfId="0" applyFont="1" applyAlignment="1">
      <alignment horizontal="center" vertical="center"/>
    </xf>
    <xf numFmtId="0" fontId="0" fillId="2" borderId="3"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1" xfId="0" applyFont="1" applyFill="1" applyBorder="1" applyAlignment="1">
      <alignment horizontal="center" vertical="center" wrapText="1"/>
    </xf>
    <xf numFmtId="0" fontId="0" fillId="2" borderId="9" xfId="0" applyFont="1" applyFill="1" applyBorder="1" applyAlignment="1">
      <alignment horizontal="center" vertical="center"/>
    </xf>
    <xf numFmtId="0" fontId="0" fillId="2" borderId="0" xfId="0" applyFont="1" applyFill="1" applyBorder="1" applyAlignment="1">
      <alignment horizontal="center" vertical="center"/>
    </xf>
    <xf numFmtId="0" fontId="0" fillId="2" borderId="4" xfId="0" applyFont="1" applyFill="1" applyBorder="1" applyAlignment="1">
      <alignment horizontal="center" vertical="center"/>
    </xf>
    <xf numFmtId="0" fontId="0" fillId="2" borderId="9" xfId="0" applyFont="1" applyFill="1" applyBorder="1" applyAlignment="1">
      <alignment horizontal="center" vertical="center" wrapText="1"/>
    </xf>
    <xf numFmtId="0" fontId="0" fillId="2" borderId="4" xfId="0" applyFont="1" applyFill="1" applyBorder="1" applyAlignment="1">
      <alignment horizontal="center" vertical="center" wrapText="1"/>
    </xf>
    <xf numFmtId="0" fontId="2" fillId="5" borderId="31" xfId="0" applyFont="1" applyFill="1" applyBorder="1" applyAlignment="1">
      <alignment horizontal="center" vertical="center" wrapText="1"/>
    </xf>
    <xf numFmtId="0" fontId="2" fillId="5" borderId="29" xfId="0" applyFont="1" applyFill="1" applyBorder="1" applyAlignment="1">
      <alignment horizontal="center" vertical="center" wrapText="1"/>
    </xf>
    <xf numFmtId="0" fontId="2" fillId="5" borderId="32" xfId="0" applyFont="1" applyFill="1" applyBorder="1" applyAlignment="1">
      <alignment horizontal="center" vertical="center" wrapText="1"/>
    </xf>
    <xf numFmtId="9" fontId="17" fillId="12" borderId="97" xfId="3" applyFont="1" applyFill="1" applyBorder="1" applyAlignment="1">
      <alignment horizontal="center" vertical="center"/>
    </xf>
    <xf numFmtId="9" fontId="17" fillId="12" borderId="98" xfId="3" applyFont="1" applyFill="1" applyBorder="1" applyAlignment="1">
      <alignment horizontal="center" vertical="center"/>
    </xf>
    <xf numFmtId="9" fontId="20" fillId="6" borderId="0" xfId="3" applyFont="1" applyFill="1" applyBorder="1" applyAlignment="1">
      <alignment horizontal="right" vertical="center"/>
    </xf>
    <xf numFmtId="9" fontId="20" fillId="6" borderId="39" xfId="3" applyFont="1" applyFill="1" applyBorder="1" applyAlignment="1">
      <alignment horizontal="right" vertical="center"/>
    </xf>
    <xf numFmtId="1" fontId="10" fillId="12" borderId="57" xfId="0" applyNumberFormat="1" applyFont="1" applyFill="1" applyBorder="1" applyAlignment="1">
      <alignment horizontal="center" vertical="center" wrapText="1"/>
    </xf>
    <xf numFmtId="0" fontId="17" fillId="11" borderId="57" xfId="0" applyFont="1" applyFill="1" applyBorder="1" applyAlignment="1">
      <alignment horizontal="center" vertical="center" wrapText="1"/>
    </xf>
    <xf numFmtId="1" fontId="25" fillId="11" borderId="57" xfId="0" applyNumberFormat="1" applyFont="1" applyFill="1" applyBorder="1" applyAlignment="1">
      <alignment horizontal="center" vertical="center"/>
    </xf>
    <xf numFmtId="0" fontId="20" fillId="12" borderId="84" xfId="0" applyFont="1" applyFill="1" applyBorder="1" applyAlignment="1" applyProtection="1">
      <alignment horizontal="center" vertical="center" wrapText="1"/>
      <protection locked="0"/>
    </xf>
    <xf numFmtId="0" fontId="20" fillId="12" borderId="83" xfId="0" applyFont="1" applyFill="1" applyBorder="1" applyAlignment="1" applyProtection="1">
      <alignment horizontal="center" vertical="center" wrapText="1"/>
      <protection locked="0"/>
    </xf>
    <xf numFmtId="0" fontId="20" fillId="12" borderId="64" xfId="0" applyFont="1" applyFill="1" applyBorder="1" applyAlignment="1" applyProtection="1">
      <alignment horizontal="center" vertical="center" wrapText="1"/>
      <protection locked="0"/>
    </xf>
    <xf numFmtId="0" fontId="20" fillId="12" borderId="99" xfId="0" applyFont="1" applyFill="1" applyBorder="1" applyAlignment="1" applyProtection="1">
      <alignment horizontal="center" vertical="center" wrapText="1"/>
      <protection locked="0"/>
    </xf>
    <xf numFmtId="0" fontId="20" fillId="12" borderId="0" xfId="0" applyFont="1" applyFill="1" applyBorder="1" applyAlignment="1" applyProtection="1">
      <alignment horizontal="center" vertical="center" wrapText="1"/>
      <protection locked="0"/>
    </xf>
    <xf numFmtId="0" fontId="20" fillId="12" borderId="66" xfId="0" applyFont="1" applyFill="1" applyBorder="1" applyAlignment="1" applyProtection="1">
      <alignment horizontal="center" vertical="center" wrapText="1"/>
      <protection locked="0"/>
    </xf>
    <xf numFmtId="0" fontId="20" fillId="12" borderId="88" xfId="0" applyFont="1" applyFill="1" applyBorder="1" applyAlignment="1" applyProtection="1">
      <alignment horizontal="center" vertical="center" wrapText="1"/>
      <protection locked="0"/>
    </xf>
    <xf numFmtId="0" fontId="20" fillId="12" borderId="87" xfId="0" applyFont="1" applyFill="1" applyBorder="1" applyAlignment="1" applyProtection="1">
      <alignment horizontal="center" vertical="center" wrapText="1"/>
      <protection locked="0"/>
    </xf>
    <xf numFmtId="0" fontId="20" fillId="12" borderId="68" xfId="0" applyFont="1" applyFill="1" applyBorder="1" applyAlignment="1" applyProtection="1">
      <alignment horizontal="center" vertical="center" wrapText="1"/>
      <protection locked="0"/>
    </xf>
    <xf numFmtId="0" fontId="17" fillId="12" borderId="57" xfId="0" applyFont="1" applyFill="1" applyBorder="1" applyAlignment="1">
      <alignment horizontal="center" vertical="center" textRotation="90" wrapText="1"/>
    </xf>
    <xf numFmtId="9" fontId="17" fillId="12" borderId="57" xfId="3" applyFont="1" applyFill="1" applyBorder="1" applyAlignment="1">
      <alignment horizontal="center" vertical="center" textRotation="90" wrapText="1"/>
    </xf>
    <xf numFmtId="1" fontId="25" fillId="12" borderId="57" xfId="0" applyNumberFormat="1" applyFont="1" applyFill="1" applyBorder="1" applyAlignment="1">
      <alignment horizontal="center" vertical="center"/>
    </xf>
    <xf numFmtId="0" fontId="17" fillId="6" borderId="57" xfId="0" applyFont="1" applyFill="1" applyBorder="1" applyAlignment="1">
      <alignment horizontal="center" vertical="center" textRotation="90" wrapText="1"/>
    </xf>
    <xf numFmtId="166" fontId="17" fillId="12" borderId="57" xfId="0" applyNumberFormat="1" applyFont="1" applyFill="1" applyBorder="1" applyAlignment="1">
      <alignment horizontal="center" vertical="center" textRotation="90" wrapText="1"/>
    </xf>
    <xf numFmtId="0" fontId="20" fillId="12" borderId="84" xfId="0" applyFont="1" applyFill="1" applyBorder="1" applyAlignment="1">
      <alignment horizontal="center" vertical="center" wrapText="1"/>
    </xf>
    <xf numFmtId="0" fontId="20" fillId="12" borderId="83" xfId="0" applyFont="1" applyFill="1" applyBorder="1" applyAlignment="1">
      <alignment horizontal="center" vertical="center" wrapText="1"/>
    </xf>
    <xf numFmtId="0" fontId="20" fillId="12" borderId="64" xfId="0" applyFont="1" applyFill="1" applyBorder="1" applyAlignment="1">
      <alignment horizontal="center" vertical="center" wrapText="1"/>
    </xf>
    <xf numFmtId="0" fontId="20" fillId="12" borderId="88" xfId="0" applyFont="1" applyFill="1" applyBorder="1" applyAlignment="1">
      <alignment horizontal="center" vertical="center" wrapText="1"/>
    </xf>
    <xf numFmtId="0" fontId="20" fillId="12" borderId="87" xfId="0" applyFont="1" applyFill="1" applyBorder="1" applyAlignment="1">
      <alignment horizontal="center" vertical="center" wrapText="1"/>
    </xf>
    <xf numFmtId="0" fontId="20" fillId="12" borderId="68" xfId="0" applyFont="1" applyFill="1" applyBorder="1" applyAlignment="1">
      <alignment horizontal="center" vertical="center" wrapText="1"/>
    </xf>
    <xf numFmtId="0" fontId="10" fillId="11" borderId="57" xfId="0" applyFont="1" applyFill="1" applyBorder="1" applyAlignment="1">
      <alignment horizontal="center" vertical="center"/>
    </xf>
    <xf numFmtId="0" fontId="29" fillId="12" borderId="57" xfId="0" applyFont="1" applyFill="1" applyBorder="1" applyAlignment="1">
      <alignment horizontal="center" vertical="center" wrapText="1"/>
    </xf>
    <xf numFmtId="10" fontId="19" fillId="12" borderId="57" xfId="4" applyNumberFormat="1" applyFont="1" applyFill="1" applyBorder="1" applyAlignment="1">
      <alignment horizontal="center" vertical="center"/>
    </xf>
    <xf numFmtId="0" fontId="20" fillId="12" borderId="57" xfId="0" applyFont="1" applyFill="1" applyBorder="1" applyAlignment="1">
      <alignment horizontal="center" vertical="center" wrapText="1"/>
    </xf>
    <xf numFmtId="0" fontId="20" fillId="12" borderId="65" xfId="0" applyFont="1" applyFill="1" applyBorder="1" applyAlignment="1">
      <alignment horizontal="center" vertical="center" wrapText="1"/>
    </xf>
    <xf numFmtId="0" fontId="20" fillId="12" borderId="67" xfId="0" applyFont="1" applyFill="1" applyBorder="1" applyAlignment="1">
      <alignment horizontal="center" vertical="center" wrapText="1"/>
    </xf>
    <xf numFmtId="0" fontId="20" fillId="12" borderId="69" xfId="0" applyFont="1" applyFill="1" applyBorder="1" applyAlignment="1">
      <alignment horizontal="center" vertical="center" wrapText="1"/>
    </xf>
    <xf numFmtId="0" fontId="29" fillId="9" borderId="47" xfId="0" applyFont="1" applyFill="1" applyBorder="1" applyAlignment="1">
      <alignment horizontal="right" vertical="center" wrapText="1"/>
    </xf>
    <xf numFmtId="0" fontId="29" fillId="9" borderId="49" xfId="0" applyFont="1" applyFill="1" applyBorder="1" applyAlignment="1">
      <alignment horizontal="right" vertical="center" wrapText="1"/>
    </xf>
    <xf numFmtId="0" fontId="29" fillId="9" borderId="0" xfId="0" applyFont="1" applyFill="1" applyBorder="1" applyAlignment="1">
      <alignment horizontal="right" vertical="center"/>
    </xf>
    <xf numFmtId="0" fontId="29" fillId="9" borderId="49" xfId="0" applyFont="1" applyFill="1" applyBorder="1" applyAlignment="1">
      <alignment horizontal="right" vertical="center"/>
    </xf>
    <xf numFmtId="0" fontId="24" fillId="8" borderId="44" xfId="0" applyFont="1" applyFill="1" applyBorder="1" applyAlignment="1">
      <alignment horizontal="center" vertical="center"/>
    </xf>
    <xf numFmtId="0" fontId="24" fillId="8" borderId="45" xfId="0" applyFont="1" applyFill="1" applyBorder="1" applyAlignment="1">
      <alignment horizontal="center" vertical="center"/>
    </xf>
    <xf numFmtId="0" fontId="24" fillId="8" borderId="46" xfId="0" applyFont="1" applyFill="1" applyBorder="1" applyAlignment="1">
      <alignment horizontal="center" vertical="center"/>
    </xf>
    <xf numFmtId="0" fontId="29" fillId="9" borderId="53" xfId="0" applyFont="1" applyFill="1" applyBorder="1" applyAlignment="1">
      <alignment horizontal="center" vertical="center"/>
    </xf>
    <xf numFmtId="0" fontId="29" fillId="9" borderId="54" xfId="0" applyFont="1" applyFill="1" applyBorder="1" applyAlignment="1">
      <alignment horizontal="center" vertical="center"/>
    </xf>
    <xf numFmtId="0" fontId="29" fillId="9" borderId="53" xfId="0" applyFont="1" applyFill="1" applyBorder="1" applyAlignment="1">
      <alignment horizontal="center" vertical="center" wrapText="1"/>
    </xf>
    <xf numFmtId="0" fontId="29" fillId="10" borderId="54" xfId="0" applyFont="1" applyFill="1" applyBorder="1" applyAlignment="1">
      <alignment horizontal="center" vertical="center" wrapText="1"/>
    </xf>
    <xf numFmtId="0" fontId="8" fillId="10" borderId="54" xfId="0" applyFont="1" applyFill="1" applyBorder="1" applyAlignment="1">
      <alignment horizontal="center" vertical="center" wrapText="1"/>
    </xf>
    <xf numFmtId="2" fontId="8" fillId="0" borderId="54" xfId="2" quotePrefix="1" applyNumberFormat="1" applyFont="1" applyFill="1" applyBorder="1" applyAlignment="1">
      <alignment horizontal="center" vertical="center" wrapText="1"/>
    </xf>
    <xf numFmtId="0" fontId="10" fillId="12" borderId="54" xfId="0" applyFont="1" applyFill="1" applyBorder="1" applyAlignment="1" applyProtection="1">
      <alignment horizontal="center" vertical="center"/>
      <protection locked="0"/>
    </xf>
    <xf numFmtId="0" fontId="18" fillId="12" borderId="54" xfId="0" applyFont="1" applyFill="1" applyBorder="1" applyAlignment="1">
      <alignment horizontal="center" vertical="center" wrapText="1"/>
    </xf>
    <xf numFmtId="0" fontId="18" fillId="12" borderId="55" xfId="0" applyFont="1" applyFill="1" applyBorder="1" applyAlignment="1">
      <alignment horizontal="center" vertical="center" wrapText="1"/>
    </xf>
    <xf numFmtId="0" fontId="17" fillId="12" borderId="50" xfId="0" applyFont="1" applyFill="1" applyBorder="1" applyAlignment="1">
      <alignment horizontal="center" vertical="center"/>
    </xf>
    <xf numFmtId="0" fontId="17" fillId="12" borderId="44" xfId="0" applyFont="1" applyFill="1" applyBorder="1" applyAlignment="1">
      <alignment horizontal="center" vertical="center"/>
    </xf>
    <xf numFmtId="0" fontId="17" fillId="12" borderId="45" xfId="0" applyFont="1" applyFill="1" applyBorder="1" applyAlignment="1">
      <alignment horizontal="center" vertical="center"/>
    </xf>
    <xf numFmtId="0" fontId="17" fillId="12" borderId="47" xfId="0" applyFont="1" applyFill="1" applyBorder="1" applyAlignment="1">
      <alignment horizontal="center" vertical="center"/>
    </xf>
    <xf numFmtId="0" fontId="17" fillId="12" borderId="0" xfId="0" applyFont="1" applyFill="1" applyBorder="1" applyAlignment="1">
      <alignment horizontal="center" vertical="center"/>
    </xf>
    <xf numFmtId="0" fontId="17" fillId="12" borderId="51" xfId="0" applyFont="1" applyFill="1" applyBorder="1" applyAlignment="1">
      <alignment horizontal="center" vertical="center"/>
    </xf>
    <xf numFmtId="0" fontId="17" fillId="12" borderId="48" xfId="0" applyFont="1" applyFill="1" applyBorder="1" applyAlignment="1">
      <alignment horizontal="center" vertical="center"/>
    </xf>
    <xf numFmtId="0" fontId="17" fillId="12" borderId="53" xfId="0" applyFont="1" applyFill="1" applyBorder="1" applyAlignment="1">
      <alignment horizontal="center" vertical="center"/>
    </xf>
    <xf numFmtId="2" fontId="8" fillId="2" borderId="33" xfId="2" quotePrefix="1" applyNumberFormat="1" applyFont="1" applyFill="1" applyBorder="1" applyAlignment="1">
      <alignment horizontal="center" vertical="center" wrapText="1"/>
    </xf>
    <xf numFmtId="2" fontId="8" fillId="2" borderId="34" xfId="2" quotePrefix="1" applyNumberFormat="1" applyFont="1" applyFill="1" applyBorder="1" applyAlignment="1">
      <alignment horizontal="center" vertical="center" wrapText="1"/>
    </xf>
    <xf numFmtId="2" fontId="8" fillId="2" borderId="35" xfId="2" quotePrefix="1" applyNumberFormat="1" applyFont="1" applyFill="1" applyBorder="1" applyAlignment="1">
      <alignment horizontal="center" vertical="center" wrapText="1"/>
    </xf>
    <xf numFmtId="2" fontId="8" fillId="2" borderId="40" xfId="2" quotePrefix="1" applyNumberFormat="1" applyFont="1" applyFill="1" applyBorder="1" applyAlignment="1">
      <alignment horizontal="center" vertical="center" wrapText="1"/>
    </xf>
    <xf numFmtId="2" fontId="8" fillId="2" borderId="26" xfId="2" quotePrefix="1" applyNumberFormat="1" applyFont="1" applyFill="1" applyBorder="1" applyAlignment="1">
      <alignment horizontal="center" vertical="center" wrapText="1"/>
    </xf>
    <xf numFmtId="2" fontId="8" fillId="2" borderId="41" xfId="2" quotePrefix="1" applyNumberFormat="1" applyFont="1" applyFill="1" applyBorder="1" applyAlignment="1">
      <alignment horizontal="center" vertical="center" wrapText="1"/>
    </xf>
    <xf numFmtId="0" fontId="50" fillId="0" borderId="27" xfId="0" applyFont="1" applyBorder="1" applyAlignment="1">
      <alignment horizontal="justify" vertical="center" wrapText="1"/>
    </xf>
    <xf numFmtId="0" fontId="50" fillId="0" borderId="43" xfId="0" applyFont="1" applyBorder="1" applyAlignment="1">
      <alignment horizontal="justify" vertical="center" wrapText="1"/>
    </xf>
    <xf numFmtId="0" fontId="51" fillId="0" borderId="27" xfId="0" applyFont="1" applyBorder="1" applyAlignment="1">
      <alignment horizontal="justify" vertical="center" wrapText="1"/>
    </xf>
    <xf numFmtId="0" fontId="51" fillId="0" borderId="43" xfId="0" applyFont="1" applyBorder="1" applyAlignment="1">
      <alignment horizontal="justify" vertical="center" wrapText="1"/>
    </xf>
    <xf numFmtId="0" fontId="51" fillId="0" borderId="27" xfId="0" applyFont="1" applyBorder="1" applyAlignment="1">
      <alignment horizontal="center" vertical="center" wrapText="1"/>
    </xf>
    <xf numFmtId="0" fontId="51" fillId="0" borderId="62" xfId="0" applyFont="1" applyBorder="1" applyAlignment="1">
      <alignment horizontal="center" vertical="center" wrapText="1"/>
    </xf>
    <xf numFmtId="0" fontId="51" fillId="0" borderId="43" xfId="0" applyFont="1" applyBorder="1" applyAlignment="1">
      <alignment horizontal="center" vertical="center" wrapText="1"/>
    </xf>
    <xf numFmtId="0" fontId="50" fillId="0" borderId="62" xfId="0" applyFont="1" applyBorder="1" applyAlignment="1">
      <alignment horizontal="justify" vertical="center" wrapText="1"/>
    </xf>
    <xf numFmtId="0" fontId="51" fillId="0" borderId="62" xfId="0" applyFont="1" applyBorder="1" applyAlignment="1">
      <alignment horizontal="justify" vertical="center" wrapText="1"/>
    </xf>
    <xf numFmtId="0" fontId="50" fillId="17" borderId="27" xfId="0" applyFont="1" applyFill="1" applyBorder="1" applyAlignment="1">
      <alignment horizontal="justify" vertical="center" wrapText="1"/>
    </xf>
    <xf numFmtId="0" fontId="50" fillId="17" borderId="62" xfId="0" applyFont="1" applyFill="1" applyBorder="1" applyAlignment="1">
      <alignment horizontal="justify" vertical="center" wrapText="1"/>
    </xf>
    <xf numFmtId="0" fontId="50" fillId="17" borderId="43" xfId="0" applyFont="1" applyFill="1" applyBorder="1" applyAlignment="1">
      <alignment horizontal="justify" vertical="center" wrapText="1"/>
    </xf>
    <xf numFmtId="0" fontId="51" fillId="17" borderId="27" xfId="0" applyFont="1" applyFill="1" applyBorder="1" applyAlignment="1">
      <alignment horizontal="justify" vertical="center" wrapText="1"/>
    </xf>
    <xf numFmtId="0" fontId="51" fillId="17" borderId="62" xfId="0" applyFont="1" applyFill="1" applyBorder="1" applyAlignment="1">
      <alignment horizontal="justify" vertical="center" wrapText="1"/>
    </xf>
    <xf numFmtId="0" fontId="51" fillId="17" borderId="43" xfId="0" applyFont="1" applyFill="1" applyBorder="1" applyAlignment="1">
      <alignment horizontal="justify" vertical="center" wrapText="1"/>
    </xf>
    <xf numFmtId="0" fontId="50" fillId="16" borderId="33" xfId="0" applyFont="1" applyFill="1" applyBorder="1" applyAlignment="1">
      <alignment horizontal="center" vertical="center" wrapText="1"/>
    </xf>
    <xf numFmtId="0" fontId="50" fillId="16" borderId="34" xfId="0" applyFont="1" applyFill="1" applyBorder="1" applyAlignment="1">
      <alignment horizontal="center" vertical="center" wrapText="1"/>
    </xf>
    <xf numFmtId="0" fontId="50" fillId="16" borderId="35" xfId="0" applyFont="1" applyFill="1" applyBorder="1" applyAlignment="1">
      <alignment horizontal="center" vertical="center" wrapText="1"/>
    </xf>
  </cellXfs>
  <cellStyles count="7">
    <cellStyle name="Collegamento ipertestuale" xfId="1" builtinId="8"/>
    <cellStyle name="Migliaia" xfId="2" builtinId="3"/>
    <cellStyle name="Migliaia [0]" xfId="6" builtinId="6"/>
    <cellStyle name="Normale" xfId="0" builtinId="0"/>
    <cellStyle name="Percentuale" xfId="3" builtinId="5"/>
    <cellStyle name="Percentuale 2" xfId="4"/>
    <cellStyle name="Valuta" xfId="5" builtinId="4"/>
  </cellStyles>
  <dxfs count="535">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indexed="1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indexed="1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indexed="1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indexed="1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indexed="1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indexed="1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indexed="1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indexed="1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indexed="1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indexed="1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indexed="1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indexed="1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rgb="FF00B050"/>
        </patternFill>
      </fill>
    </dxf>
    <dxf>
      <fill>
        <patternFill>
          <bgColor rgb="FFFFFF00"/>
        </patternFill>
      </fill>
    </dxf>
    <dxf>
      <fill>
        <patternFill>
          <bgColor rgb="FFFF6600"/>
        </patternFill>
      </fill>
    </dxf>
    <dxf>
      <font>
        <color rgb="FF9C0006"/>
      </font>
      <fill>
        <patternFill>
          <bgColor rgb="FFFFC7CE"/>
        </patternFill>
      </fill>
    </dxf>
    <dxf>
      <fill>
        <patternFill>
          <bgColor rgb="FFCC3300"/>
        </patternFill>
      </fill>
    </dxf>
    <dxf>
      <fill>
        <patternFill>
          <bgColor rgb="FFFF0000"/>
        </patternFill>
      </fill>
    </dxf>
    <dxf>
      <fill>
        <patternFill>
          <bgColor indexed="10"/>
        </patternFill>
      </fill>
    </dxf>
    <dxf>
      <fill>
        <patternFill>
          <bgColor indexed="13"/>
        </patternFill>
      </fill>
    </dxf>
    <dxf>
      <fill>
        <patternFill>
          <bgColor indexed="51"/>
        </patternFill>
      </fill>
    </dxf>
    <dxf>
      <fill>
        <patternFill>
          <bgColor indexed="11"/>
        </patternFill>
      </fill>
    </dxf>
    <dxf>
      <fill>
        <patternFill>
          <bgColor indexed="10"/>
        </patternFill>
      </fill>
    </dxf>
    <dxf>
      <fill>
        <patternFill>
          <bgColor indexed="40"/>
        </patternFill>
      </fill>
    </dxf>
    <dxf>
      <fill>
        <patternFill>
          <bgColor indexed="13"/>
        </patternFill>
      </fill>
    </dxf>
    <dxf>
      <fill>
        <patternFill>
          <bgColor indexed="51"/>
        </patternFill>
      </fill>
    </dxf>
    <dxf>
      <fill>
        <patternFill>
          <bgColor indexed="11"/>
        </patternFill>
      </fill>
    </dxf>
    <dxf>
      <fill>
        <patternFill>
          <bgColor indexed="10"/>
        </patternFill>
      </fill>
    </dxf>
    <dxf>
      <fill>
        <patternFill>
          <bgColor indexed="13"/>
        </patternFill>
      </fill>
    </dxf>
    <dxf>
      <fill>
        <patternFill>
          <bgColor indexed="51"/>
        </patternFill>
      </fill>
    </dxf>
    <dxf>
      <fill>
        <patternFill>
          <bgColor indexed="11"/>
        </patternFill>
      </fill>
    </dxf>
    <dxf>
      <fill>
        <patternFill>
          <bgColor indexed="10"/>
        </patternFill>
      </fill>
    </dxf>
    <dxf>
      <fill>
        <patternFill>
          <bgColor indexed="40"/>
        </patternFill>
      </fill>
    </dxf>
    <dxf>
      <fill>
        <patternFill>
          <bgColor indexed="13"/>
        </patternFill>
      </fill>
    </dxf>
    <dxf>
      <fill>
        <patternFill>
          <bgColor indexed="51"/>
        </patternFill>
      </fill>
    </dxf>
    <dxf>
      <fill>
        <patternFill>
          <bgColor indexed="11"/>
        </patternFill>
      </fill>
    </dxf>
    <dxf>
      <fill>
        <patternFill>
          <bgColor indexed="10"/>
        </patternFill>
      </fill>
    </dxf>
    <dxf>
      <fill>
        <patternFill>
          <bgColor indexed="13"/>
        </patternFill>
      </fill>
    </dxf>
    <dxf>
      <fill>
        <patternFill>
          <bgColor indexed="51"/>
        </patternFill>
      </fill>
    </dxf>
    <dxf>
      <fill>
        <patternFill>
          <bgColor indexed="11"/>
        </patternFill>
      </fill>
    </dxf>
    <dxf>
      <fill>
        <patternFill>
          <bgColor indexed="10"/>
        </patternFill>
      </fill>
    </dxf>
    <dxf>
      <fill>
        <patternFill>
          <bgColor indexed="40"/>
        </patternFill>
      </fill>
    </dxf>
    <dxf>
      <fill>
        <patternFill>
          <bgColor indexed="13"/>
        </patternFill>
      </fill>
    </dxf>
    <dxf>
      <fill>
        <patternFill>
          <bgColor indexed="51"/>
        </patternFill>
      </fill>
    </dxf>
    <dxf>
      <fill>
        <patternFill>
          <bgColor indexed="11"/>
        </patternFill>
      </fill>
    </dxf>
    <dxf>
      <fill>
        <patternFill>
          <bgColor indexed="10"/>
        </patternFill>
      </fill>
    </dxf>
    <dxf>
      <fill>
        <patternFill>
          <bgColor indexed="13"/>
        </patternFill>
      </fill>
    </dxf>
    <dxf>
      <fill>
        <patternFill>
          <bgColor indexed="51"/>
        </patternFill>
      </fill>
    </dxf>
    <dxf>
      <fill>
        <patternFill>
          <bgColor indexed="11"/>
        </patternFill>
      </fill>
    </dxf>
    <dxf>
      <fill>
        <patternFill>
          <bgColor indexed="10"/>
        </patternFill>
      </fill>
    </dxf>
    <dxf>
      <fill>
        <patternFill>
          <bgColor indexed="40"/>
        </patternFill>
      </fill>
    </dxf>
    <dxf>
      <fill>
        <patternFill>
          <bgColor indexed="13"/>
        </patternFill>
      </fill>
    </dxf>
    <dxf>
      <fill>
        <patternFill>
          <bgColor indexed="51"/>
        </patternFill>
      </fill>
    </dxf>
    <dxf>
      <fill>
        <patternFill>
          <bgColor indexed="11"/>
        </patternFill>
      </fill>
    </dxf>
    <dxf>
      <fill>
        <patternFill>
          <bgColor indexed="10"/>
        </patternFill>
      </fill>
    </dxf>
    <dxf>
      <fill>
        <patternFill>
          <bgColor indexed="13"/>
        </patternFill>
      </fill>
    </dxf>
    <dxf>
      <fill>
        <patternFill>
          <bgColor indexed="51"/>
        </patternFill>
      </fill>
    </dxf>
    <dxf>
      <fill>
        <patternFill>
          <bgColor indexed="11"/>
        </patternFill>
      </fill>
    </dxf>
    <dxf>
      <fill>
        <patternFill>
          <bgColor indexed="10"/>
        </patternFill>
      </fill>
    </dxf>
    <dxf>
      <fill>
        <patternFill>
          <bgColor indexed="40"/>
        </patternFill>
      </fill>
    </dxf>
    <dxf>
      <fill>
        <patternFill>
          <bgColor indexed="13"/>
        </patternFill>
      </fill>
    </dxf>
    <dxf>
      <fill>
        <patternFill>
          <bgColor indexed="51"/>
        </patternFill>
      </fill>
    </dxf>
    <dxf>
      <fill>
        <patternFill>
          <bgColor indexed="11"/>
        </patternFill>
      </fill>
    </dxf>
    <dxf>
      <fill>
        <patternFill>
          <bgColor indexed="10"/>
        </patternFill>
      </fill>
    </dxf>
    <dxf>
      <fill>
        <patternFill>
          <bgColor indexed="13"/>
        </patternFill>
      </fill>
    </dxf>
    <dxf>
      <fill>
        <patternFill>
          <bgColor indexed="51"/>
        </patternFill>
      </fill>
    </dxf>
    <dxf>
      <fill>
        <patternFill>
          <bgColor indexed="11"/>
        </patternFill>
      </fill>
    </dxf>
    <dxf>
      <fill>
        <patternFill>
          <bgColor indexed="10"/>
        </patternFill>
      </fill>
    </dxf>
    <dxf>
      <fill>
        <patternFill>
          <bgColor indexed="40"/>
        </patternFill>
      </fill>
    </dxf>
    <dxf>
      <fill>
        <patternFill>
          <bgColor indexed="13"/>
        </patternFill>
      </fill>
    </dxf>
    <dxf>
      <fill>
        <patternFill>
          <bgColor indexed="51"/>
        </patternFill>
      </fill>
    </dxf>
    <dxf>
      <fill>
        <patternFill>
          <bgColor indexed="11"/>
        </patternFill>
      </fill>
    </dxf>
    <dxf>
      <fill>
        <patternFill>
          <bgColor indexed="10"/>
        </patternFill>
      </fill>
    </dxf>
    <dxf>
      <fill>
        <patternFill>
          <bgColor indexed="13"/>
        </patternFill>
      </fill>
    </dxf>
    <dxf>
      <fill>
        <patternFill>
          <bgColor indexed="51"/>
        </patternFill>
      </fill>
    </dxf>
    <dxf>
      <fill>
        <patternFill>
          <bgColor indexed="11"/>
        </patternFill>
      </fill>
    </dxf>
    <dxf>
      <fill>
        <patternFill>
          <bgColor indexed="10"/>
        </patternFill>
      </fill>
    </dxf>
    <dxf>
      <fill>
        <patternFill>
          <bgColor indexed="40"/>
        </patternFill>
      </fill>
    </dxf>
    <dxf>
      <fill>
        <patternFill>
          <bgColor indexed="13"/>
        </patternFill>
      </fill>
    </dxf>
    <dxf>
      <fill>
        <patternFill>
          <bgColor indexed="51"/>
        </patternFill>
      </fill>
    </dxf>
    <dxf>
      <fill>
        <patternFill>
          <bgColor indexed="11"/>
        </patternFill>
      </fill>
    </dxf>
    <dxf>
      <fill>
        <patternFill>
          <bgColor indexed="10"/>
        </patternFill>
      </fill>
    </dxf>
    <dxf>
      <fill>
        <patternFill>
          <bgColor indexed="13"/>
        </patternFill>
      </fill>
    </dxf>
    <dxf>
      <fill>
        <patternFill>
          <bgColor indexed="51"/>
        </patternFill>
      </fill>
    </dxf>
    <dxf>
      <fill>
        <patternFill>
          <bgColor indexed="11"/>
        </patternFill>
      </fill>
    </dxf>
    <dxf>
      <fill>
        <patternFill>
          <bgColor indexed="10"/>
        </patternFill>
      </fill>
    </dxf>
    <dxf>
      <fill>
        <patternFill>
          <bgColor indexed="40"/>
        </patternFill>
      </fill>
    </dxf>
    <dxf>
      <fill>
        <patternFill>
          <bgColor indexed="13"/>
        </patternFill>
      </fill>
    </dxf>
    <dxf>
      <fill>
        <patternFill>
          <bgColor indexed="51"/>
        </patternFill>
      </fill>
    </dxf>
    <dxf>
      <fill>
        <patternFill>
          <bgColor indexed="11"/>
        </patternFill>
      </fill>
    </dxf>
    <dxf>
      <fill>
        <patternFill>
          <bgColor indexed="10"/>
        </patternFill>
      </fill>
    </dxf>
    <dxf>
      <fill>
        <patternFill>
          <bgColor indexed="40"/>
        </patternFill>
      </fill>
    </dxf>
    <dxf>
      <fill>
        <patternFill>
          <bgColor indexed="13"/>
        </patternFill>
      </fill>
    </dxf>
    <dxf>
      <fill>
        <patternFill>
          <bgColor indexed="51"/>
        </patternFill>
      </fill>
    </dxf>
    <dxf>
      <fill>
        <patternFill>
          <bgColor indexed="11"/>
        </patternFill>
      </fill>
    </dxf>
    <dxf>
      <fill>
        <patternFill>
          <bgColor indexed="10"/>
        </patternFill>
      </fill>
    </dxf>
    <dxf>
      <fill>
        <patternFill>
          <bgColor indexed="40"/>
        </patternFill>
      </fill>
    </dxf>
    <dxf>
      <fill>
        <patternFill>
          <bgColor indexed="40"/>
        </patternFill>
      </fill>
    </dxf>
    <dxf>
      <fill>
        <patternFill>
          <bgColor indexed="13"/>
        </patternFill>
      </fill>
    </dxf>
    <dxf>
      <fill>
        <patternFill>
          <bgColor indexed="51"/>
        </patternFill>
      </fill>
    </dxf>
    <dxf>
      <fill>
        <patternFill>
          <bgColor indexed="11"/>
        </patternFill>
      </fill>
    </dxf>
    <dxf>
      <fill>
        <patternFill>
          <bgColor indexed="10"/>
        </patternFill>
      </fill>
    </dxf>
    <dxf>
      <fill>
        <patternFill>
          <bgColor indexed="40"/>
        </patternFill>
      </fill>
    </dxf>
    <dxf>
      <fill>
        <patternFill>
          <bgColor indexed="40"/>
        </patternFill>
      </fill>
    </dxf>
    <dxf>
      <fill>
        <patternFill>
          <bgColor indexed="13"/>
        </patternFill>
      </fill>
    </dxf>
    <dxf>
      <fill>
        <patternFill>
          <bgColor indexed="51"/>
        </patternFill>
      </fill>
    </dxf>
    <dxf>
      <fill>
        <patternFill>
          <bgColor indexed="11"/>
        </patternFill>
      </fill>
    </dxf>
    <dxf>
      <fill>
        <patternFill>
          <bgColor indexed="10"/>
        </patternFill>
      </fill>
    </dxf>
    <dxf>
      <fill>
        <patternFill>
          <bgColor indexed="40"/>
        </patternFill>
      </fill>
    </dxf>
    <dxf>
      <fill>
        <patternFill>
          <bgColor indexed="40"/>
        </patternFill>
      </fill>
    </dxf>
    <dxf>
      <fill>
        <patternFill>
          <bgColor indexed="13"/>
        </patternFill>
      </fill>
    </dxf>
    <dxf>
      <fill>
        <patternFill>
          <bgColor indexed="51"/>
        </patternFill>
      </fill>
    </dxf>
    <dxf>
      <fill>
        <patternFill>
          <bgColor indexed="11"/>
        </patternFill>
      </fill>
    </dxf>
    <dxf>
      <fill>
        <patternFill>
          <bgColor indexed="10"/>
        </patternFill>
      </fill>
    </dxf>
    <dxf>
      <fill>
        <patternFill>
          <bgColor indexed="40"/>
        </patternFill>
      </fill>
    </dxf>
    <dxf>
      <fill>
        <patternFill>
          <bgColor indexed="13"/>
        </patternFill>
      </fill>
    </dxf>
    <dxf>
      <fill>
        <patternFill>
          <bgColor indexed="51"/>
        </patternFill>
      </fill>
    </dxf>
    <dxf>
      <fill>
        <patternFill>
          <bgColor indexed="11"/>
        </patternFill>
      </fill>
    </dxf>
    <dxf>
      <fill>
        <patternFill>
          <bgColor indexed="10"/>
        </patternFill>
      </fill>
    </dxf>
    <dxf>
      <fill>
        <patternFill>
          <bgColor indexed="40"/>
        </patternFill>
      </fill>
    </dxf>
    <dxf>
      <fill>
        <patternFill>
          <bgColor indexed="40"/>
        </patternFill>
      </fill>
    </dxf>
    <dxf>
      <fill>
        <patternFill>
          <bgColor indexed="13"/>
        </patternFill>
      </fill>
    </dxf>
    <dxf>
      <fill>
        <patternFill>
          <bgColor indexed="51"/>
        </patternFill>
      </fill>
    </dxf>
    <dxf>
      <fill>
        <patternFill>
          <bgColor indexed="11"/>
        </patternFill>
      </fill>
    </dxf>
    <dxf>
      <fill>
        <patternFill>
          <bgColor indexed="10"/>
        </patternFill>
      </fill>
    </dxf>
    <dxf>
      <fill>
        <patternFill>
          <bgColor indexed="40"/>
        </patternFill>
      </fill>
    </dxf>
    <dxf>
      <fill>
        <patternFill>
          <bgColor indexed="40"/>
        </patternFill>
      </fill>
    </dxf>
    <dxf>
      <fill>
        <patternFill>
          <bgColor indexed="13"/>
        </patternFill>
      </fill>
    </dxf>
    <dxf>
      <fill>
        <patternFill>
          <bgColor indexed="51"/>
        </patternFill>
      </fill>
    </dxf>
    <dxf>
      <fill>
        <patternFill>
          <bgColor indexed="11"/>
        </patternFill>
      </fill>
    </dxf>
    <dxf>
      <fill>
        <patternFill>
          <bgColor indexed="10"/>
        </patternFill>
      </fill>
    </dxf>
    <dxf>
      <fill>
        <patternFill>
          <bgColor indexed="40"/>
        </patternFill>
      </fill>
    </dxf>
    <dxf>
      <fill>
        <patternFill>
          <bgColor indexed="40"/>
        </patternFill>
      </fill>
    </dxf>
    <dxf>
      <fill>
        <patternFill>
          <bgColor indexed="13"/>
        </patternFill>
      </fill>
    </dxf>
    <dxf>
      <fill>
        <patternFill>
          <bgColor indexed="51"/>
        </patternFill>
      </fill>
    </dxf>
    <dxf>
      <fill>
        <patternFill>
          <bgColor indexed="11"/>
        </patternFill>
      </fill>
    </dxf>
    <dxf>
      <fill>
        <patternFill>
          <bgColor indexed="10"/>
        </patternFill>
      </fill>
    </dxf>
    <dxf>
      <fill>
        <patternFill>
          <bgColor indexed="40"/>
        </patternFill>
      </fill>
    </dxf>
    <dxf>
      <fill>
        <patternFill>
          <bgColor indexed="40"/>
        </patternFill>
      </fill>
    </dxf>
    <dxf>
      <fill>
        <patternFill>
          <bgColor indexed="13"/>
        </patternFill>
      </fill>
    </dxf>
    <dxf>
      <fill>
        <patternFill>
          <bgColor indexed="51"/>
        </patternFill>
      </fill>
    </dxf>
    <dxf>
      <fill>
        <patternFill>
          <bgColor indexed="11"/>
        </patternFill>
      </fill>
    </dxf>
    <dxf>
      <fill>
        <patternFill>
          <bgColor indexed="10"/>
        </patternFill>
      </fill>
    </dxf>
    <dxf>
      <fill>
        <patternFill>
          <bgColor indexed="40"/>
        </patternFill>
      </fill>
    </dxf>
    <dxf>
      <fill>
        <patternFill>
          <bgColor indexed="40"/>
        </patternFill>
      </fill>
    </dxf>
    <dxf>
      <fill>
        <patternFill>
          <bgColor indexed="40"/>
        </patternFill>
      </fill>
    </dxf>
    <dxf>
      <fill>
        <patternFill>
          <bgColor indexed="13"/>
        </patternFill>
      </fill>
    </dxf>
    <dxf>
      <fill>
        <patternFill>
          <bgColor indexed="51"/>
        </patternFill>
      </fill>
    </dxf>
    <dxf>
      <fill>
        <patternFill>
          <bgColor indexed="11"/>
        </patternFill>
      </fill>
    </dxf>
    <dxf>
      <fill>
        <patternFill>
          <bgColor indexed="10"/>
        </patternFill>
      </fill>
    </dxf>
    <dxf>
      <fill>
        <patternFill>
          <bgColor indexed="4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35"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it-IT"/>
  <c:chart>
    <c:title>
      <c:tx>
        <c:rich>
          <a:bodyPr/>
          <a:lstStyle/>
          <a:p>
            <a:pPr>
              <a:defRPr/>
            </a:pPr>
            <a:r>
              <a:rPr lang="en-US"/>
              <a:t>Performance 2019</a:t>
            </a:r>
          </a:p>
        </c:rich>
      </c:tx>
    </c:title>
    <c:view3D>
      <c:rAngAx val="1"/>
    </c:view3D>
    <c:plotArea>
      <c:layout/>
      <c:bar3DChart>
        <c:barDir val="col"/>
        <c:grouping val="stacked"/>
        <c:ser>
          <c:idx val="0"/>
          <c:order val="0"/>
          <c:cat>
            <c:numRef>
              <c:f>Grafici!$A$1:$J$1</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Grafici!$A$1:$J$1</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1"/>
          <c:order val="1"/>
          <c:cat>
            <c:numRef>
              <c:f>Grafici!$A$1:$J$1</c:f>
              <c:numCache>
                <c:formatCode>General</c:formatCode>
                <c:ptCount val="10"/>
                <c:pt idx="0">
                  <c:v>0</c:v>
                </c:pt>
                <c:pt idx="1">
                  <c:v>0</c:v>
                </c:pt>
                <c:pt idx="2">
                  <c:v>0</c:v>
                </c:pt>
                <c:pt idx="3">
                  <c:v>0</c:v>
                </c:pt>
                <c:pt idx="4">
                  <c:v>0</c:v>
                </c:pt>
                <c:pt idx="5">
                  <c:v>0</c:v>
                </c:pt>
                <c:pt idx="6">
                  <c:v>0</c:v>
                </c:pt>
                <c:pt idx="7">
                  <c:v>0</c:v>
                </c:pt>
                <c:pt idx="8">
                  <c:v>0</c:v>
                </c:pt>
                <c:pt idx="9">
                  <c:v>0</c:v>
                </c:pt>
              </c:numCache>
            </c:numRef>
          </c:cat>
          <c:val>
            <c:numRef>
              <c:f>Grafici!$A$2:$J$2</c:f>
              <c:numCache>
                <c:formatCode>0.00</c:formatCode>
                <c:ptCount val="10"/>
                <c:pt idx="0">
                  <c:v>0</c:v>
                </c:pt>
                <c:pt idx="1">
                  <c:v>0</c:v>
                </c:pt>
                <c:pt idx="2">
                  <c:v>0</c:v>
                </c:pt>
                <c:pt idx="3">
                  <c:v>0</c:v>
                </c:pt>
                <c:pt idx="4">
                  <c:v>0</c:v>
                </c:pt>
                <c:pt idx="5">
                  <c:v>0</c:v>
                </c:pt>
                <c:pt idx="6">
                  <c:v>0</c:v>
                </c:pt>
                <c:pt idx="7">
                  <c:v>0</c:v>
                </c:pt>
                <c:pt idx="8">
                  <c:v>0</c:v>
                </c:pt>
                <c:pt idx="9">
                  <c:v>0</c:v>
                </c:pt>
              </c:numCache>
            </c:numRef>
          </c:val>
        </c:ser>
        <c:dLbls>
          <c:showVal val="1"/>
        </c:dLbls>
        <c:gapWidth val="95"/>
        <c:gapDepth val="95"/>
        <c:shape val="box"/>
        <c:axId val="135010176"/>
        <c:axId val="135011712"/>
        <c:axId val="0"/>
      </c:bar3DChart>
      <c:catAx>
        <c:axId val="135010176"/>
        <c:scaling>
          <c:orientation val="minMax"/>
        </c:scaling>
        <c:axPos val="b"/>
        <c:numFmt formatCode="General" sourceLinked="1"/>
        <c:majorTickMark val="none"/>
        <c:tickLblPos val="nextTo"/>
        <c:crossAx val="135011712"/>
        <c:crosses val="autoZero"/>
        <c:auto val="1"/>
        <c:lblAlgn val="ctr"/>
        <c:lblOffset val="100"/>
      </c:catAx>
      <c:valAx>
        <c:axId val="135011712"/>
        <c:scaling>
          <c:orientation val="minMax"/>
        </c:scaling>
        <c:delete val="1"/>
        <c:axPos val="l"/>
        <c:numFmt formatCode="General" sourceLinked="1"/>
        <c:majorTickMark val="none"/>
        <c:tickLblPos val="none"/>
        <c:crossAx val="135010176"/>
        <c:crosses val="autoZero"/>
        <c:crossBetween val="between"/>
      </c:valAx>
    </c:plotArea>
    <c:plotVisOnly val="1"/>
    <c:dispBlanksAs val="gap"/>
  </c:chart>
  <c:printSettings>
    <c:headerFooter/>
    <c:pageMargins b="0.75000000000000022" l="0.70000000000000018" r="0.70000000000000018" t="0.75000000000000022" header="0.3000000000000001" footer="0.3000000000000001"/>
    <c:pageSetup paperSize="9" orientation="landscape"/>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13</xdr:col>
      <xdr:colOff>323850</xdr:colOff>
      <xdr:row>21</xdr:row>
      <xdr:rowOff>123826</xdr:rowOff>
    </xdr:to>
    <xdr:graphicFrame macro="">
      <xdr:nvGraphicFramePr>
        <xdr:cNvPr id="3" name="Gra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11</xdr:row>
      <xdr:rowOff>0</xdr:rowOff>
    </xdr:from>
    <xdr:to>
      <xdr:col>2</xdr:col>
      <xdr:colOff>104775</xdr:colOff>
      <xdr:row>11</xdr:row>
      <xdr:rowOff>104775</xdr:rowOff>
    </xdr:to>
    <xdr:pic>
      <xdr:nvPicPr>
        <xdr:cNvPr id="2" name="Immagine 1"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1091565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12</xdr:row>
      <xdr:rowOff>0</xdr:rowOff>
    </xdr:from>
    <xdr:to>
      <xdr:col>2</xdr:col>
      <xdr:colOff>104775</xdr:colOff>
      <xdr:row>12</xdr:row>
      <xdr:rowOff>104775</xdr:rowOff>
    </xdr:to>
    <xdr:pic>
      <xdr:nvPicPr>
        <xdr:cNvPr id="3" name="Immagine 2"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1110615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13</xdr:row>
      <xdr:rowOff>0</xdr:rowOff>
    </xdr:from>
    <xdr:to>
      <xdr:col>2</xdr:col>
      <xdr:colOff>104775</xdr:colOff>
      <xdr:row>13</xdr:row>
      <xdr:rowOff>104775</xdr:rowOff>
    </xdr:to>
    <xdr:pic>
      <xdr:nvPicPr>
        <xdr:cNvPr id="4" name="Immagine 3"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1138237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14</xdr:row>
      <xdr:rowOff>0</xdr:rowOff>
    </xdr:from>
    <xdr:to>
      <xdr:col>2</xdr:col>
      <xdr:colOff>104775</xdr:colOff>
      <xdr:row>14</xdr:row>
      <xdr:rowOff>104775</xdr:rowOff>
    </xdr:to>
    <xdr:pic>
      <xdr:nvPicPr>
        <xdr:cNvPr id="5" name="Immagine 4"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1182052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15</xdr:row>
      <xdr:rowOff>0</xdr:rowOff>
    </xdr:from>
    <xdr:to>
      <xdr:col>2</xdr:col>
      <xdr:colOff>104775</xdr:colOff>
      <xdr:row>15</xdr:row>
      <xdr:rowOff>104775</xdr:rowOff>
    </xdr:to>
    <xdr:pic>
      <xdr:nvPicPr>
        <xdr:cNvPr id="6" name="Immagine 5"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1209675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16</xdr:row>
      <xdr:rowOff>0</xdr:rowOff>
    </xdr:from>
    <xdr:to>
      <xdr:col>2</xdr:col>
      <xdr:colOff>104775</xdr:colOff>
      <xdr:row>16</xdr:row>
      <xdr:rowOff>104775</xdr:rowOff>
    </xdr:to>
    <xdr:pic>
      <xdr:nvPicPr>
        <xdr:cNvPr id="7" name="Immagine 6"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1237297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20</xdr:row>
      <xdr:rowOff>0</xdr:rowOff>
    </xdr:from>
    <xdr:to>
      <xdr:col>2</xdr:col>
      <xdr:colOff>104775</xdr:colOff>
      <xdr:row>20</xdr:row>
      <xdr:rowOff>104775</xdr:rowOff>
    </xdr:to>
    <xdr:pic>
      <xdr:nvPicPr>
        <xdr:cNvPr id="8" name="Immagine 7"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1723072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21</xdr:row>
      <xdr:rowOff>0</xdr:rowOff>
    </xdr:from>
    <xdr:to>
      <xdr:col>2</xdr:col>
      <xdr:colOff>104775</xdr:colOff>
      <xdr:row>21</xdr:row>
      <xdr:rowOff>104775</xdr:rowOff>
    </xdr:to>
    <xdr:pic>
      <xdr:nvPicPr>
        <xdr:cNvPr id="9" name="Immagine 8"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1742122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22</xdr:row>
      <xdr:rowOff>0</xdr:rowOff>
    </xdr:from>
    <xdr:to>
      <xdr:col>2</xdr:col>
      <xdr:colOff>104775</xdr:colOff>
      <xdr:row>22</xdr:row>
      <xdr:rowOff>104775</xdr:rowOff>
    </xdr:to>
    <xdr:pic>
      <xdr:nvPicPr>
        <xdr:cNvPr id="10" name="Immagine 9"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1769745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23</xdr:row>
      <xdr:rowOff>0</xdr:rowOff>
    </xdr:from>
    <xdr:to>
      <xdr:col>2</xdr:col>
      <xdr:colOff>104775</xdr:colOff>
      <xdr:row>23</xdr:row>
      <xdr:rowOff>104775</xdr:rowOff>
    </xdr:to>
    <xdr:pic>
      <xdr:nvPicPr>
        <xdr:cNvPr id="11" name="Immagine 10"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1813560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24</xdr:row>
      <xdr:rowOff>0</xdr:rowOff>
    </xdr:from>
    <xdr:to>
      <xdr:col>2</xdr:col>
      <xdr:colOff>104775</xdr:colOff>
      <xdr:row>24</xdr:row>
      <xdr:rowOff>104775</xdr:rowOff>
    </xdr:to>
    <xdr:pic>
      <xdr:nvPicPr>
        <xdr:cNvPr id="12" name="Immagine 11"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1841182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26</xdr:row>
      <xdr:rowOff>0</xdr:rowOff>
    </xdr:from>
    <xdr:to>
      <xdr:col>2</xdr:col>
      <xdr:colOff>104775</xdr:colOff>
      <xdr:row>26</xdr:row>
      <xdr:rowOff>104775</xdr:rowOff>
    </xdr:to>
    <xdr:pic>
      <xdr:nvPicPr>
        <xdr:cNvPr id="13" name="Immagine 12"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1933575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27</xdr:row>
      <xdr:rowOff>0</xdr:rowOff>
    </xdr:from>
    <xdr:to>
      <xdr:col>2</xdr:col>
      <xdr:colOff>104775</xdr:colOff>
      <xdr:row>27</xdr:row>
      <xdr:rowOff>104775</xdr:rowOff>
    </xdr:to>
    <xdr:pic>
      <xdr:nvPicPr>
        <xdr:cNvPr id="14" name="Immagine 13"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1952625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28</xdr:row>
      <xdr:rowOff>0</xdr:rowOff>
    </xdr:from>
    <xdr:to>
      <xdr:col>2</xdr:col>
      <xdr:colOff>104775</xdr:colOff>
      <xdr:row>28</xdr:row>
      <xdr:rowOff>104775</xdr:rowOff>
    </xdr:to>
    <xdr:pic>
      <xdr:nvPicPr>
        <xdr:cNvPr id="15" name="Immagine 14"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1980247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29</xdr:row>
      <xdr:rowOff>0</xdr:rowOff>
    </xdr:from>
    <xdr:to>
      <xdr:col>2</xdr:col>
      <xdr:colOff>104775</xdr:colOff>
      <xdr:row>29</xdr:row>
      <xdr:rowOff>104775</xdr:rowOff>
    </xdr:to>
    <xdr:pic>
      <xdr:nvPicPr>
        <xdr:cNvPr id="16" name="Immagine 15"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2024062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30</xdr:row>
      <xdr:rowOff>0</xdr:rowOff>
    </xdr:from>
    <xdr:to>
      <xdr:col>2</xdr:col>
      <xdr:colOff>104775</xdr:colOff>
      <xdr:row>30</xdr:row>
      <xdr:rowOff>104775</xdr:rowOff>
    </xdr:to>
    <xdr:pic>
      <xdr:nvPicPr>
        <xdr:cNvPr id="17" name="Immagine 16"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2051685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33</xdr:row>
      <xdr:rowOff>0</xdr:rowOff>
    </xdr:from>
    <xdr:to>
      <xdr:col>2</xdr:col>
      <xdr:colOff>104775</xdr:colOff>
      <xdr:row>33</xdr:row>
      <xdr:rowOff>104775</xdr:rowOff>
    </xdr:to>
    <xdr:pic>
      <xdr:nvPicPr>
        <xdr:cNvPr id="18" name="Immagine 17"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2354580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34</xdr:row>
      <xdr:rowOff>0</xdr:rowOff>
    </xdr:from>
    <xdr:to>
      <xdr:col>2</xdr:col>
      <xdr:colOff>104775</xdr:colOff>
      <xdr:row>34</xdr:row>
      <xdr:rowOff>104775</xdr:rowOff>
    </xdr:to>
    <xdr:pic>
      <xdr:nvPicPr>
        <xdr:cNvPr id="19" name="Immagine 18"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2373630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35</xdr:row>
      <xdr:rowOff>0</xdr:rowOff>
    </xdr:from>
    <xdr:to>
      <xdr:col>2</xdr:col>
      <xdr:colOff>104775</xdr:colOff>
      <xdr:row>35</xdr:row>
      <xdr:rowOff>104775</xdr:rowOff>
    </xdr:to>
    <xdr:pic>
      <xdr:nvPicPr>
        <xdr:cNvPr id="20" name="Immagine 19"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2401252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36</xdr:row>
      <xdr:rowOff>0</xdr:rowOff>
    </xdr:from>
    <xdr:to>
      <xdr:col>2</xdr:col>
      <xdr:colOff>104775</xdr:colOff>
      <xdr:row>36</xdr:row>
      <xdr:rowOff>104775</xdr:rowOff>
    </xdr:to>
    <xdr:pic>
      <xdr:nvPicPr>
        <xdr:cNvPr id="21" name="Immagine 20"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2445067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37</xdr:row>
      <xdr:rowOff>0</xdr:rowOff>
    </xdr:from>
    <xdr:to>
      <xdr:col>2</xdr:col>
      <xdr:colOff>104775</xdr:colOff>
      <xdr:row>37</xdr:row>
      <xdr:rowOff>104775</xdr:rowOff>
    </xdr:to>
    <xdr:pic>
      <xdr:nvPicPr>
        <xdr:cNvPr id="22" name="Immagine 21"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2472690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39</xdr:row>
      <xdr:rowOff>0</xdr:rowOff>
    </xdr:from>
    <xdr:to>
      <xdr:col>2</xdr:col>
      <xdr:colOff>104775</xdr:colOff>
      <xdr:row>39</xdr:row>
      <xdr:rowOff>104775</xdr:rowOff>
    </xdr:to>
    <xdr:pic>
      <xdr:nvPicPr>
        <xdr:cNvPr id="23" name="Immagine 22"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2565082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40</xdr:row>
      <xdr:rowOff>0</xdr:rowOff>
    </xdr:from>
    <xdr:to>
      <xdr:col>2</xdr:col>
      <xdr:colOff>104775</xdr:colOff>
      <xdr:row>40</xdr:row>
      <xdr:rowOff>104775</xdr:rowOff>
    </xdr:to>
    <xdr:pic>
      <xdr:nvPicPr>
        <xdr:cNvPr id="24" name="Immagine 23"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2584132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41</xdr:row>
      <xdr:rowOff>0</xdr:rowOff>
    </xdr:from>
    <xdr:to>
      <xdr:col>2</xdr:col>
      <xdr:colOff>104775</xdr:colOff>
      <xdr:row>41</xdr:row>
      <xdr:rowOff>104775</xdr:rowOff>
    </xdr:to>
    <xdr:pic>
      <xdr:nvPicPr>
        <xdr:cNvPr id="25" name="Immagine 24"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2611755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42</xdr:row>
      <xdr:rowOff>0</xdr:rowOff>
    </xdr:from>
    <xdr:to>
      <xdr:col>2</xdr:col>
      <xdr:colOff>104775</xdr:colOff>
      <xdr:row>42</xdr:row>
      <xdr:rowOff>104775</xdr:rowOff>
    </xdr:to>
    <xdr:pic>
      <xdr:nvPicPr>
        <xdr:cNvPr id="26" name="Immagine 25"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2655570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43</xdr:row>
      <xdr:rowOff>0</xdr:rowOff>
    </xdr:from>
    <xdr:to>
      <xdr:col>2</xdr:col>
      <xdr:colOff>104775</xdr:colOff>
      <xdr:row>43</xdr:row>
      <xdr:rowOff>104775</xdr:rowOff>
    </xdr:to>
    <xdr:pic>
      <xdr:nvPicPr>
        <xdr:cNvPr id="27" name="Immagine 26"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2683192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46</xdr:row>
      <xdr:rowOff>0</xdr:rowOff>
    </xdr:from>
    <xdr:to>
      <xdr:col>2</xdr:col>
      <xdr:colOff>104775</xdr:colOff>
      <xdr:row>46</xdr:row>
      <xdr:rowOff>104775</xdr:rowOff>
    </xdr:to>
    <xdr:pic>
      <xdr:nvPicPr>
        <xdr:cNvPr id="28" name="Immagine 27"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3018472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47</xdr:row>
      <xdr:rowOff>0</xdr:rowOff>
    </xdr:from>
    <xdr:to>
      <xdr:col>2</xdr:col>
      <xdr:colOff>104775</xdr:colOff>
      <xdr:row>47</xdr:row>
      <xdr:rowOff>104775</xdr:rowOff>
    </xdr:to>
    <xdr:pic>
      <xdr:nvPicPr>
        <xdr:cNvPr id="29" name="Immagine 28"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3037522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48</xdr:row>
      <xdr:rowOff>0</xdr:rowOff>
    </xdr:from>
    <xdr:to>
      <xdr:col>2</xdr:col>
      <xdr:colOff>104775</xdr:colOff>
      <xdr:row>48</xdr:row>
      <xdr:rowOff>104775</xdr:rowOff>
    </xdr:to>
    <xdr:pic>
      <xdr:nvPicPr>
        <xdr:cNvPr id="30" name="Immagine 29"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3065145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49</xdr:row>
      <xdr:rowOff>0</xdr:rowOff>
    </xdr:from>
    <xdr:to>
      <xdr:col>2</xdr:col>
      <xdr:colOff>104775</xdr:colOff>
      <xdr:row>49</xdr:row>
      <xdr:rowOff>104775</xdr:rowOff>
    </xdr:to>
    <xdr:pic>
      <xdr:nvPicPr>
        <xdr:cNvPr id="31" name="Immagine 30"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3108960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50</xdr:row>
      <xdr:rowOff>0</xdr:rowOff>
    </xdr:from>
    <xdr:to>
      <xdr:col>2</xdr:col>
      <xdr:colOff>104775</xdr:colOff>
      <xdr:row>50</xdr:row>
      <xdr:rowOff>104775</xdr:rowOff>
    </xdr:to>
    <xdr:pic>
      <xdr:nvPicPr>
        <xdr:cNvPr id="32" name="Immagine 31"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3136582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53</xdr:row>
      <xdr:rowOff>0</xdr:rowOff>
    </xdr:from>
    <xdr:to>
      <xdr:col>2</xdr:col>
      <xdr:colOff>104775</xdr:colOff>
      <xdr:row>53</xdr:row>
      <xdr:rowOff>104775</xdr:rowOff>
    </xdr:to>
    <xdr:pic>
      <xdr:nvPicPr>
        <xdr:cNvPr id="33" name="Immagine 32"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3520440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54</xdr:row>
      <xdr:rowOff>0</xdr:rowOff>
    </xdr:from>
    <xdr:to>
      <xdr:col>2</xdr:col>
      <xdr:colOff>104775</xdr:colOff>
      <xdr:row>54</xdr:row>
      <xdr:rowOff>104775</xdr:rowOff>
    </xdr:to>
    <xdr:pic>
      <xdr:nvPicPr>
        <xdr:cNvPr id="34" name="Immagine 33"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3539490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55</xdr:row>
      <xdr:rowOff>0</xdr:rowOff>
    </xdr:from>
    <xdr:to>
      <xdr:col>2</xdr:col>
      <xdr:colOff>104775</xdr:colOff>
      <xdr:row>55</xdr:row>
      <xdr:rowOff>104775</xdr:rowOff>
    </xdr:to>
    <xdr:pic>
      <xdr:nvPicPr>
        <xdr:cNvPr id="35" name="Immagine 34"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3567112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56</xdr:row>
      <xdr:rowOff>0</xdr:rowOff>
    </xdr:from>
    <xdr:to>
      <xdr:col>2</xdr:col>
      <xdr:colOff>104775</xdr:colOff>
      <xdr:row>56</xdr:row>
      <xdr:rowOff>104775</xdr:rowOff>
    </xdr:to>
    <xdr:pic>
      <xdr:nvPicPr>
        <xdr:cNvPr id="36" name="Immagine 35"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3610927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57</xdr:row>
      <xdr:rowOff>0</xdr:rowOff>
    </xdr:from>
    <xdr:to>
      <xdr:col>2</xdr:col>
      <xdr:colOff>104775</xdr:colOff>
      <xdr:row>57</xdr:row>
      <xdr:rowOff>104775</xdr:rowOff>
    </xdr:to>
    <xdr:pic>
      <xdr:nvPicPr>
        <xdr:cNvPr id="37" name="Immagine 36"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3638550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59</xdr:row>
      <xdr:rowOff>0</xdr:rowOff>
    </xdr:from>
    <xdr:to>
      <xdr:col>2</xdr:col>
      <xdr:colOff>104775</xdr:colOff>
      <xdr:row>59</xdr:row>
      <xdr:rowOff>104775</xdr:rowOff>
    </xdr:to>
    <xdr:pic>
      <xdr:nvPicPr>
        <xdr:cNvPr id="38" name="Immagine 37"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3730942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60</xdr:row>
      <xdr:rowOff>0</xdr:rowOff>
    </xdr:from>
    <xdr:to>
      <xdr:col>2</xdr:col>
      <xdr:colOff>104775</xdr:colOff>
      <xdr:row>60</xdr:row>
      <xdr:rowOff>104775</xdr:rowOff>
    </xdr:to>
    <xdr:pic>
      <xdr:nvPicPr>
        <xdr:cNvPr id="39" name="Immagine 38"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3749992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61</xdr:row>
      <xdr:rowOff>0</xdr:rowOff>
    </xdr:from>
    <xdr:to>
      <xdr:col>2</xdr:col>
      <xdr:colOff>104775</xdr:colOff>
      <xdr:row>61</xdr:row>
      <xdr:rowOff>104775</xdr:rowOff>
    </xdr:to>
    <xdr:pic>
      <xdr:nvPicPr>
        <xdr:cNvPr id="40" name="Immagine 39"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3777615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62</xdr:row>
      <xdr:rowOff>0</xdr:rowOff>
    </xdr:from>
    <xdr:to>
      <xdr:col>2</xdr:col>
      <xdr:colOff>104775</xdr:colOff>
      <xdr:row>62</xdr:row>
      <xdr:rowOff>104775</xdr:rowOff>
    </xdr:to>
    <xdr:pic>
      <xdr:nvPicPr>
        <xdr:cNvPr id="41" name="Immagine 40"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3821430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63</xdr:row>
      <xdr:rowOff>0</xdr:rowOff>
    </xdr:from>
    <xdr:to>
      <xdr:col>2</xdr:col>
      <xdr:colOff>104775</xdr:colOff>
      <xdr:row>63</xdr:row>
      <xdr:rowOff>104775</xdr:rowOff>
    </xdr:to>
    <xdr:pic>
      <xdr:nvPicPr>
        <xdr:cNvPr id="42" name="Immagine 41"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3849052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69</xdr:row>
      <xdr:rowOff>0</xdr:rowOff>
    </xdr:from>
    <xdr:to>
      <xdr:col>2</xdr:col>
      <xdr:colOff>104775</xdr:colOff>
      <xdr:row>69</xdr:row>
      <xdr:rowOff>104775</xdr:rowOff>
    </xdr:to>
    <xdr:pic>
      <xdr:nvPicPr>
        <xdr:cNvPr id="43" name="Immagine 42"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5004435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70</xdr:row>
      <xdr:rowOff>0</xdr:rowOff>
    </xdr:from>
    <xdr:to>
      <xdr:col>2</xdr:col>
      <xdr:colOff>104775</xdr:colOff>
      <xdr:row>70</xdr:row>
      <xdr:rowOff>104775</xdr:rowOff>
    </xdr:to>
    <xdr:pic>
      <xdr:nvPicPr>
        <xdr:cNvPr id="44" name="Immagine 43"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5023485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71</xdr:row>
      <xdr:rowOff>0</xdr:rowOff>
    </xdr:from>
    <xdr:to>
      <xdr:col>2</xdr:col>
      <xdr:colOff>104775</xdr:colOff>
      <xdr:row>71</xdr:row>
      <xdr:rowOff>104775</xdr:rowOff>
    </xdr:to>
    <xdr:pic>
      <xdr:nvPicPr>
        <xdr:cNvPr id="45" name="Immagine 44"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5051107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72</xdr:row>
      <xdr:rowOff>0</xdr:rowOff>
    </xdr:from>
    <xdr:to>
      <xdr:col>2</xdr:col>
      <xdr:colOff>104775</xdr:colOff>
      <xdr:row>72</xdr:row>
      <xdr:rowOff>104775</xdr:rowOff>
    </xdr:to>
    <xdr:pic>
      <xdr:nvPicPr>
        <xdr:cNvPr id="46" name="Immagine 45"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5094922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73</xdr:row>
      <xdr:rowOff>0</xdr:rowOff>
    </xdr:from>
    <xdr:to>
      <xdr:col>2</xdr:col>
      <xdr:colOff>104775</xdr:colOff>
      <xdr:row>73</xdr:row>
      <xdr:rowOff>104775</xdr:rowOff>
    </xdr:to>
    <xdr:pic>
      <xdr:nvPicPr>
        <xdr:cNvPr id="47" name="Immagine 46"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5122545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76</xdr:row>
      <xdr:rowOff>0</xdr:rowOff>
    </xdr:from>
    <xdr:to>
      <xdr:col>2</xdr:col>
      <xdr:colOff>104775</xdr:colOff>
      <xdr:row>76</xdr:row>
      <xdr:rowOff>104775</xdr:rowOff>
    </xdr:to>
    <xdr:pic>
      <xdr:nvPicPr>
        <xdr:cNvPr id="48" name="Immagine 47"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5444490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77</xdr:row>
      <xdr:rowOff>0</xdr:rowOff>
    </xdr:from>
    <xdr:to>
      <xdr:col>2</xdr:col>
      <xdr:colOff>104775</xdr:colOff>
      <xdr:row>77</xdr:row>
      <xdr:rowOff>104775</xdr:rowOff>
    </xdr:to>
    <xdr:pic>
      <xdr:nvPicPr>
        <xdr:cNvPr id="49" name="Immagine 48"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5463540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78</xdr:row>
      <xdr:rowOff>0</xdr:rowOff>
    </xdr:from>
    <xdr:to>
      <xdr:col>2</xdr:col>
      <xdr:colOff>104775</xdr:colOff>
      <xdr:row>78</xdr:row>
      <xdr:rowOff>104775</xdr:rowOff>
    </xdr:to>
    <xdr:pic>
      <xdr:nvPicPr>
        <xdr:cNvPr id="50" name="Immagine 49"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5491162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79</xdr:row>
      <xdr:rowOff>0</xdr:rowOff>
    </xdr:from>
    <xdr:to>
      <xdr:col>2</xdr:col>
      <xdr:colOff>104775</xdr:colOff>
      <xdr:row>79</xdr:row>
      <xdr:rowOff>104775</xdr:rowOff>
    </xdr:to>
    <xdr:pic>
      <xdr:nvPicPr>
        <xdr:cNvPr id="51" name="Immagine 50"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5534977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80</xdr:row>
      <xdr:rowOff>0</xdr:rowOff>
    </xdr:from>
    <xdr:to>
      <xdr:col>2</xdr:col>
      <xdr:colOff>104775</xdr:colOff>
      <xdr:row>80</xdr:row>
      <xdr:rowOff>104775</xdr:rowOff>
    </xdr:to>
    <xdr:pic>
      <xdr:nvPicPr>
        <xdr:cNvPr id="52" name="Immagine 51"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5562600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82</xdr:row>
      <xdr:rowOff>0</xdr:rowOff>
    </xdr:from>
    <xdr:to>
      <xdr:col>2</xdr:col>
      <xdr:colOff>104775</xdr:colOff>
      <xdr:row>82</xdr:row>
      <xdr:rowOff>104775</xdr:rowOff>
    </xdr:to>
    <xdr:pic>
      <xdr:nvPicPr>
        <xdr:cNvPr id="53" name="Immagine 52"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5849302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83</xdr:row>
      <xdr:rowOff>0</xdr:rowOff>
    </xdr:from>
    <xdr:to>
      <xdr:col>2</xdr:col>
      <xdr:colOff>104775</xdr:colOff>
      <xdr:row>83</xdr:row>
      <xdr:rowOff>104775</xdr:rowOff>
    </xdr:to>
    <xdr:pic>
      <xdr:nvPicPr>
        <xdr:cNvPr id="54" name="Immagine 53"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5868352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84</xdr:row>
      <xdr:rowOff>0</xdr:rowOff>
    </xdr:from>
    <xdr:to>
      <xdr:col>2</xdr:col>
      <xdr:colOff>104775</xdr:colOff>
      <xdr:row>84</xdr:row>
      <xdr:rowOff>104775</xdr:rowOff>
    </xdr:to>
    <xdr:pic>
      <xdr:nvPicPr>
        <xdr:cNvPr id="55" name="Immagine 54"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5895975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85</xdr:row>
      <xdr:rowOff>0</xdr:rowOff>
    </xdr:from>
    <xdr:to>
      <xdr:col>2</xdr:col>
      <xdr:colOff>104775</xdr:colOff>
      <xdr:row>85</xdr:row>
      <xdr:rowOff>104775</xdr:rowOff>
    </xdr:to>
    <xdr:pic>
      <xdr:nvPicPr>
        <xdr:cNvPr id="56" name="Immagine 55"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5939790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86</xdr:row>
      <xdr:rowOff>0</xdr:rowOff>
    </xdr:from>
    <xdr:to>
      <xdr:col>2</xdr:col>
      <xdr:colOff>104775</xdr:colOff>
      <xdr:row>86</xdr:row>
      <xdr:rowOff>104775</xdr:rowOff>
    </xdr:to>
    <xdr:pic>
      <xdr:nvPicPr>
        <xdr:cNvPr id="57" name="Immagine 56"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5967412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88</xdr:row>
      <xdr:rowOff>0</xdr:rowOff>
    </xdr:from>
    <xdr:to>
      <xdr:col>2</xdr:col>
      <xdr:colOff>104775</xdr:colOff>
      <xdr:row>88</xdr:row>
      <xdr:rowOff>104775</xdr:rowOff>
    </xdr:to>
    <xdr:pic>
      <xdr:nvPicPr>
        <xdr:cNvPr id="58" name="Immagine 57"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6156960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89</xdr:row>
      <xdr:rowOff>0</xdr:rowOff>
    </xdr:from>
    <xdr:to>
      <xdr:col>2</xdr:col>
      <xdr:colOff>104775</xdr:colOff>
      <xdr:row>89</xdr:row>
      <xdr:rowOff>104775</xdr:rowOff>
    </xdr:to>
    <xdr:pic>
      <xdr:nvPicPr>
        <xdr:cNvPr id="59" name="Immagine 58"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6176010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90</xdr:row>
      <xdr:rowOff>0</xdr:rowOff>
    </xdr:from>
    <xdr:to>
      <xdr:col>2</xdr:col>
      <xdr:colOff>104775</xdr:colOff>
      <xdr:row>90</xdr:row>
      <xdr:rowOff>104775</xdr:rowOff>
    </xdr:to>
    <xdr:pic>
      <xdr:nvPicPr>
        <xdr:cNvPr id="60" name="Immagine 59"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6203632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91</xdr:row>
      <xdr:rowOff>0</xdr:rowOff>
    </xdr:from>
    <xdr:to>
      <xdr:col>2</xdr:col>
      <xdr:colOff>104775</xdr:colOff>
      <xdr:row>91</xdr:row>
      <xdr:rowOff>104775</xdr:rowOff>
    </xdr:to>
    <xdr:pic>
      <xdr:nvPicPr>
        <xdr:cNvPr id="61" name="Immagine 60"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6247447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92</xdr:row>
      <xdr:rowOff>0</xdr:rowOff>
    </xdr:from>
    <xdr:to>
      <xdr:col>2</xdr:col>
      <xdr:colOff>104775</xdr:colOff>
      <xdr:row>92</xdr:row>
      <xdr:rowOff>104775</xdr:rowOff>
    </xdr:to>
    <xdr:pic>
      <xdr:nvPicPr>
        <xdr:cNvPr id="62" name="Immagine 61"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6275070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94</xdr:row>
      <xdr:rowOff>0</xdr:rowOff>
    </xdr:from>
    <xdr:to>
      <xdr:col>2</xdr:col>
      <xdr:colOff>104775</xdr:colOff>
      <xdr:row>94</xdr:row>
      <xdr:rowOff>104775</xdr:rowOff>
    </xdr:to>
    <xdr:pic>
      <xdr:nvPicPr>
        <xdr:cNvPr id="63" name="Immagine 62"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6672262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95</xdr:row>
      <xdr:rowOff>0</xdr:rowOff>
    </xdr:from>
    <xdr:to>
      <xdr:col>2</xdr:col>
      <xdr:colOff>104775</xdr:colOff>
      <xdr:row>95</xdr:row>
      <xdr:rowOff>104775</xdr:rowOff>
    </xdr:to>
    <xdr:pic>
      <xdr:nvPicPr>
        <xdr:cNvPr id="64" name="Immagine 63"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6691312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96</xdr:row>
      <xdr:rowOff>0</xdr:rowOff>
    </xdr:from>
    <xdr:to>
      <xdr:col>2</xdr:col>
      <xdr:colOff>104775</xdr:colOff>
      <xdr:row>96</xdr:row>
      <xdr:rowOff>104775</xdr:rowOff>
    </xdr:to>
    <xdr:pic>
      <xdr:nvPicPr>
        <xdr:cNvPr id="65" name="Immagine 64"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6718935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97</xdr:row>
      <xdr:rowOff>0</xdr:rowOff>
    </xdr:from>
    <xdr:to>
      <xdr:col>2</xdr:col>
      <xdr:colOff>104775</xdr:colOff>
      <xdr:row>97</xdr:row>
      <xdr:rowOff>104775</xdr:rowOff>
    </xdr:to>
    <xdr:pic>
      <xdr:nvPicPr>
        <xdr:cNvPr id="66" name="Immagine 65"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6762750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98</xdr:row>
      <xdr:rowOff>0</xdr:rowOff>
    </xdr:from>
    <xdr:to>
      <xdr:col>2</xdr:col>
      <xdr:colOff>104775</xdr:colOff>
      <xdr:row>98</xdr:row>
      <xdr:rowOff>104775</xdr:rowOff>
    </xdr:to>
    <xdr:pic>
      <xdr:nvPicPr>
        <xdr:cNvPr id="67" name="Immagine 66"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6790372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101</xdr:row>
      <xdr:rowOff>0</xdr:rowOff>
    </xdr:from>
    <xdr:to>
      <xdr:col>2</xdr:col>
      <xdr:colOff>104775</xdr:colOff>
      <xdr:row>101</xdr:row>
      <xdr:rowOff>104775</xdr:rowOff>
    </xdr:to>
    <xdr:pic>
      <xdr:nvPicPr>
        <xdr:cNvPr id="68" name="Immagine 67"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7000875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102</xdr:row>
      <xdr:rowOff>0</xdr:rowOff>
    </xdr:from>
    <xdr:to>
      <xdr:col>2</xdr:col>
      <xdr:colOff>104775</xdr:colOff>
      <xdr:row>102</xdr:row>
      <xdr:rowOff>104775</xdr:rowOff>
    </xdr:to>
    <xdr:pic>
      <xdr:nvPicPr>
        <xdr:cNvPr id="69" name="Immagine 68"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7357110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103</xdr:row>
      <xdr:rowOff>0</xdr:rowOff>
    </xdr:from>
    <xdr:to>
      <xdr:col>2</xdr:col>
      <xdr:colOff>104775</xdr:colOff>
      <xdr:row>103</xdr:row>
      <xdr:rowOff>104775</xdr:rowOff>
    </xdr:to>
    <xdr:pic>
      <xdr:nvPicPr>
        <xdr:cNvPr id="70" name="Immagine 69"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7664767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104</xdr:row>
      <xdr:rowOff>0</xdr:rowOff>
    </xdr:from>
    <xdr:to>
      <xdr:col>2</xdr:col>
      <xdr:colOff>104775</xdr:colOff>
      <xdr:row>104</xdr:row>
      <xdr:rowOff>104775</xdr:rowOff>
    </xdr:to>
    <xdr:pic>
      <xdr:nvPicPr>
        <xdr:cNvPr id="71" name="Immagine 70"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7842885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105</xdr:row>
      <xdr:rowOff>0</xdr:rowOff>
    </xdr:from>
    <xdr:to>
      <xdr:col>2</xdr:col>
      <xdr:colOff>104775</xdr:colOff>
      <xdr:row>105</xdr:row>
      <xdr:rowOff>104775</xdr:rowOff>
    </xdr:to>
    <xdr:pic>
      <xdr:nvPicPr>
        <xdr:cNvPr id="72" name="Immagine 71"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7870507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107</xdr:row>
      <xdr:rowOff>0</xdr:rowOff>
    </xdr:from>
    <xdr:to>
      <xdr:col>2</xdr:col>
      <xdr:colOff>104775</xdr:colOff>
      <xdr:row>107</xdr:row>
      <xdr:rowOff>104775</xdr:rowOff>
    </xdr:to>
    <xdr:pic>
      <xdr:nvPicPr>
        <xdr:cNvPr id="73" name="Immagine 72"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8189595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108</xdr:row>
      <xdr:rowOff>0</xdr:rowOff>
    </xdr:from>
    <xdr:to>
      <xdr:col>2</xdr:col>
      <xdr:colOff>104775</xdr:colOff>
      <xdr:row>108</xdr:row>
      <xdr:rowOff>104775</xdr:rowOff>
    </xdr:to>
    <xdr:pic>
      <xdr:nvPicPr>
        <xdr:cNvPr id="74" name="Immagine 73"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8208645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109</xdr:row>
      <xdr:rowOff>0</xdr:rowOff>
    </xdr:from>
    <xdr:to>
      <xdr:col>2</xdr:col>
      <xdr:colOff>104775</xdr:colOff>
      <xdr:row>109</xdr:row>
      <xdr:rowOff>104775</xdr:rowOff>
    </xdr:to>
    <xdr:pic>
      <xdr:nvPicPr>
        <xdr:cNvPr id="75" name="Immagine 74"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8236267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110</xdr:row>
      <xdr:rowOff>0</xdr:rowOff>
    </xdr:from>
    <xdr:to>
      <xdr:col>2</xdr:col>
      <xdr:colOff>104775</xdr:colOff>
      <xdr:row>110</xdr:row>
      <xdr:rowOff>104775</xdr:rowOff>
    </xdr:to>
    <xdr:pic>
      <xdr:nvPicPr>
        <xdr:cNvPr id="76" name="Immagine 75"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8280082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111</xdr:row>
      <xdr:rowOff>0</xdr:rowOff>
    </xdr:from>
    <xdr:to>
      <xdr:col>2</xdr:col>
      <xdr:colOff>104775</xdr:colOff>
      <xdr:row>111</xdr:row>
      <xdr:rowOff>104775</xdr:rowOff>
    </xdr:to>
    <xdr:pic>
      <xdr:nvPicPr>
        <xdr:cNvPr id="77" name="Immagine 76"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8307705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113</xdr:row>
      <xdr:rowOff>0</xdr:rowOff>
    </xdr:from>
    <xdr:to>
      <xdr:col>2</xdr:col>
      <xdr:colOff>104775</xdr:colOff>
      <xdr:row>113</xdr:row>
      <xdr:rowOff>104775</xdr:rowOff>
    </xdr:to>
    <xdr:pic>
      <xdr:nvPicPr>
        <xdr:cNvPr id="78" name="Immagine 77"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8594407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114</xdr:row>
      <xdr:rowOff>0</xdr:rowOff>
    </xdr:from>
    <xdr:to>
      <xdr:col>2</xdr:col>
      <xdr:colOff>104775</xdr:colOff>
      <xdr:row>114</xdr:row>
      <xdr:rowOff>104775</xdr:rowOff>
    </xdr:to>
    <xdr:pic>
      <xdr:nvPicPr>
        <xdr:cNvPr id="79" name="Immagine 78"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8613457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115</xdr:row>
      <xdr:rowOff>0</xdr:rowOff>
    </xdr:from>
    <xdr:to>
      <xdr:col>2</xdr:col>
      <xdr:colOff>104775</xdr:colOff>
      <xdr:row>115</xdr:row>
      <xdr:rowOff>104775</xdr:rowOff>
    </xdr:to>
    <xdr:pic>
      <xdr:nvPicPr>
        <xdr:cNvPr id="80" name="Immagine 79"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8641080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116</xdr:row>
      <xdr:rowOff>0</xdr:rowOff>
    </xdr:from>
    <xdr:to>
      <xdr:col>2</xdr:col>
      <xdr:colOff>104775</xdr:colOff>
      <xdr:row>116</xdr:row>
      <xdr:rowOff>104775</xdr:rowOff>
    </xdr:to>
    <xdr:pic>
      <xdr:nvPicPr>
        <xdr:cNvPr id="81" name="Immagine 80"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8684895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117</xdr:row>
      <xdr:rowOff>0</xdr:rowOff>
    </xdr:from>
    <xdr:to>
      <xdr:col>2</xdr:col>
      <xdr:colOff>104775</xdr:colOff>
      <xdr:row>117</xdr:row>
      <xdr:rowOff>104775</xdr:rowOff>
    </xdr:to>
    <xdr:pic>
      <xdr:nvPicPr>
        <xdr:cNvPr id="82" name="Immagine 81"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8712517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119</xdr:row>
      <xdr:rowOff>0</xdr:rowOff>
    </xdr:from>
    <xdr:to>
      <xdr:col>2</xdr:col>
      <xdr:colOff>104775</xdr:colOff>
      <xdr:row>119</xdr:row>
      <xdr:rowOff>104775</xdr:rowOff>
    </xdr:to>
    <xdr:pic>
      <xdr:nvPicPr>
        <xdr:cNvPr id="83" name="Immagine 82"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9805987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120</xdr:row>
      <xdr:rowOff>0</xdr:rowOff>
    </xdr:from>
    <xdr:to>
      <xdr:col>2</xdr:col>
      <xdr:colOff>104775</xdr:colOff>
      <xdr:row>120</xdr:row>
      <xdr:rowOff>104775</xdr:rowOff>
    </xdr:to>
    <xdr:pic>
      <xdr:nvPicPr>
        <xdr:cNvPr id="84" name="Immagine 83"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9825037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121</xdr:row>
      <xdr:rowOff>0</xdr:rowOff>
    </xdr:from>
    <xdr:to>
      <xdr:col>2</xdr:col>
      <xdr:colOff>104775</xdr:colOff>
      <xdr:row>121</xdr:row>
      <xdr:rowOff>104775</xdr:rowOff>
    </xdr:to>
    <xdr:pic>
      <xdr:nvPicPr>
        <xdr:cNvPr id="85" name="Immagine 84"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9852660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122</xdr:row>
      <xdr:rowOff>0</xdr:rowOff>
    </xdr:from>
    <xdr:to>
      <xdr:col>2</xdr:col>
      <xdr:colOff>104775</xdr:colOff>
      <xdr:row>122</xdr:row>
      <xdr:rowOff>104775</xdr:rowOff>
    </xdr:to>
    <xdr:pic>
      <xdr:nvPicPr>
        <xdr:cNvPr id="86" name="Immagine 85"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98964750"/>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123</xdr:row>
      <xdr:rowOff>0</xdr:rowOff>
    </xdr:from>
    <xdr:to>
      <xdr:col>2</xdr:col>
      <xdr:colOff>104775</xdr:colOff>
      <xdr:row>123</xdr:row>
      <xdr:rowOff>104775</xdr:rowOff>
    </xdr:to>
    <xdr:pic>
      <xdr:nvPicPr>
        <xdr:cNvPr id="87" name="Immagine 86" desc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219200" y="99240975"/>
          <a:ext cx="104775" cy="104775"/>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deidda/Desktop/CloudStation/Cartelle%20Personali/P.Deidda/Dasein%20Sardegna%20(1)/Nuclei%20%20Valutazione/A%20-%20Kit%20Programmazione%202019/Scheda%20Dipendenti/Scheda%20dipendenti%20201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deidda/Desktop/CloudStation/Cartelle%20Personali/P.Deidda/Dasein%20Sardegna%20(1)/Nuclei%20%20Valutazione/A%20-%20Kit%20Programmazione%202020/Programmazione/Programmazione%20Obiettivi%20%202020%20-%20Cdr.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omportamenti"/>
      <sheetName val="1"/>
      <sheetName val="2"/>
      <sheetName val="3"/>
      <sheetName val="4"/>
      <sheetName val="5"/>
      <sheetName val="6"/>
      <sheetName val="7"/>
      <sheetName val="8"/>
      <sheetName val="9"/>
      <sheetName val="10"/>
      <sheetName val="11"/>
      <sheetName val="Foglio1"/>
      <sheetName val="Grafici Prestazione"/>
    </sheetNames>
    <sheetDataSet>
      <sheetData sheetId="0">
        <row r="2">
          <cell r="A2" t="str">
            <v>A - Relazione e integrazione</v>
          </cell>
          <cell r="B2" t="str">
            <v>A - Si valutano le capacità comunicative e di apporto concreto nel gruppo di lavoro – di relazione con i colleghi e di partecipazione alla vita organizzativa – di collaborazione ed integrazione nei processi di servizio – di propensione a trasmette le proprie competenze ai colleghi</v>
          </cell>
        </row>
        <row r="3">
          <cell r="A3" t="str">
            <v>B - Assunzione di iniziativa</v>
          </cell>
          <cell r="B3" t="str">
            <v>B - Si valuta il comportamento tenuto in rapporto a situazioni che richiedono, nell’ambito delle proprie competenze, di intraprendere un’azione con un intervento immediato</v>
          </cell>
        </row>
        <row r="4">
          <cell r="A4" t="str">
            <v>C - Tempestività</v>
          </cell>
          <cell r="B4" t="str">
            <v>C - Si valuta il rispetto dei tempi assegnati per l'esecuzione della prestazione e di intervento nei tempi opportuni anche in assenza di istruzioni specifiche</v>
          </cell>
        </row>
        <row r="5">
          <cell r="A5" t="str">
            <v>D - Rapporti con l’unità operativa di appartenenza</v>
          </cell>
          <cell r="B5" t="str">
            <v>D- Si valuta la correttezza dei rapporti intrattenuti con i responsabili/ con eventuali altri vertici direzionali</v>
          </cell>
        </row>
        <row r="6">
          <cell r="A6" t="str">
            <v xml:space="preserve">F- Analisi e soluzione dei problemi. </v>
          </cell>
          <cell r="B6" t="str">
            <v>F - Si valuta la capacità di affrontare situazioni critiche e di risolvere problemi imprevisti, proponendo possibili alternative ed utilizzando le proprie conoscenze. Propensioni intellettuali ed emotive nel superare gli ostacoli</v>
          </cell>
        </row>
        <row r="7">
          <cell r="A7" t="str">
            <v>F - Capacità di formulare proposte per il miglioramento del servizio</v>
          </cell>
          <cell r="B7" t="str">
            <v>F - Si valuta la capacità di presentare ai soggetti competenti proposte di miglioramento del servizio, volte sia al conseguimento di specifici risultati, sia al miglioramento organizzativo dell’ambiente di lavoro.</v>
          </cell>
        </row>
        <row r="8">
          <cell r="A8" t="str">
            <v>G - Accuratezza e diligenza</v>
          </cell>
          <cell r="B8" t="str">
            <v xml:space="preserve">G - Si valuta l'attenzione, la precisione, l’accuratezza e la diligenza nell’assolvere i compiti e le mansioni collegate al ruolo assegnato. </v>
          </cell>
        </row>
        <row r="9">
          <cell r="A9" t="str">
            <v>H - Flessibilità e disponibilità a sostenere impegni di lavoro aggiuntivi</v>
          </cell>
          <cell r="B9" t="str">
            <v xml:space="preserve">H - Si valuta la disponibilità ad adeguarsi alle esigenze dell'incarico ricoperto e a garantire il proprio contributo anche in materie che non sono di specifica competenza, nell'interesse dell'Organizzazione. </v>
          </cell>
        </row>
        <row r="10">
          <cell r="A10" t="str">
            <v>I - Rapporti con l’utenza</v>
          </cell>
          <cell r="B10" t="str">
            <v>I - Si valutano gli atteggiamenti tenuti con i diretti destinatari dei servizi, la predisposizione a prendere in carico le esigenze degli utenti. La capacità di promuovere l’immagine dell’Ente verso l’esterno tramite i comportamenti assunti dai dipendenti.</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Comportamenti"/>
    </sheetNames>
    <sheetDataSet>
      <sheetData sheetId="0" refreshError="1"/>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sheetPr>
    <tabColor rgb="FFFF0000"/>
  </sheetPr>
  <dimension ref="A1:BY41"/>
  <sheetViews>
    <sheetView zoomScaleNormal="100" workbookViewId="0">
      <selection activeCell="C11" sqref="C11"/>
    </sheetView>
  </sheetViews>
  <sheetFormatPr defaultRowHeight="15.75"/>
  <cols>
    <col min="1" max="1" width="1.28515625" style="325" customWidth="1"/>
    <col min="2" max="2" width="32.85546875" style="325" customWidth="1"/>
    <col min="3" max="3" width="61.140625" style="325" customWidth="1"/>
    <col min="4" max="4" width="108.5703125" style="325" customWidth="1"/>
    <col min="5" max="18" width="6.28515625" style="389" customWidth="1"/>
    <col min="19" max="19" width="10" style="389" hidden="1" customWidth="1"/>
    <col min="20" max="20" width="6.28515625" style="389" hidden="1" customWidth="1"/>
    <col min="21" max="21" width="7.85546875" style="325" hidden="1" customWidth="1"/>
    <col min="22" max="22" width="10.28515625" style="375" hidden="1" customWidth="1"/>
    <col min="23" max="27" width="20.7109375" style="325" hidden="1" customWidth="1"/>
    <col min="28" max="28" width="21.140625" style="325" hidden="1" customWidth="1"/>
    <col min="29" max="29" width="1.5703125" style="325" hidden="1" customWidth="1"/>
    <col min="30" max="30" width="18.85546875" style="325" hidden="1" customWidth="1"/>
    <col min="31" max="35" width="8" style="325" hidden="1" customWidth="1"/>
    <col min="36" max="43" width="8" style="325" customWidth="1"/>
    <col min="44" max="47" width="9.28515625" style="325" customWidth="1"/>
    <col min="48" max="75" width="9.140625" style="325" customWidth="1"/>
    <col min="76" max="76" width="64" style="368" customWidth="1"/>
    <col min="77" max="77" width="97.85546875" style="368" customWidth="1"/>
    <col min="78" max="80" width="9.140625" style="325" customWidth="1"/>
    <col min="81" max="271" width="9.140625" style="325"/>
    <col min="272" max="272" width="1.28515625" style="325" customWidth="1"/>
    <col min="273" max="273" width="44.85546875" style="325" customWidth="1"/>
    <col min="274" max="274" width="47.28515625" style="325" customWidth="1"/>
    <col min="275" max="275" width="8.140625" style="325" customWidth="1"/>
    <col min="276" max="276" width="8.28515625" style="325" customWidth="1"/>
    <col min="277" max="277" width="5.42578125" style="325" customWidth="1"/>
    <col min="278" max="278" width="8.5703125" style="325" customWidth="1"/>
    <col min="279" max="279" width="13.7109375" style="325" customWidth="1"/>
    <col min="280" max="280" width="15.7109375" style="325" customWidth="1"/>
    <col min="281" max="281" width="14.7109375" style="325" customWidth="1"/>
    <col min="282" max="282" width="15" style="325" customWidth="1"/>
    <col min="283" max="284" width="14.28515625" style="325" customWidth="1"/>
    <col min="285" max="285" width="0" style="325" hidden="1" customWidth="1"/>
    <col min="286" max="286" width="18.85546875" style="325" customWidth="1"/>
    <col min="287" max="299" width="8" style="325" customWidth="1"/>
    <col min="300" max="303" width="9.28515625" style="325" customWidth="1"/>
    <col min="304" max="331" width="9.140625" style="325"/>
    <col min="332" max="332" width="64" style="325" customWidth="1"/>
    <col min="333" max="333" width="97.85546875" style="325" customWidth="1"/>
    <col min="334" max="527" width="9.140625" style="325"/>
    <col min="528" max="528" width="1.28515625" style="325" customWidth="1"/>
    <col min="529" max="529" width="44.85546875" style="325" customWidth="1"/>
    <col min="530" max="530" width="47.28515625" style="325" customWidth="1"/>
    <col min="531" max="531" width="8.140625" style="325" customWidth="1"/>
    <col min="532" max="532" width="8.28515625" style="325" customWidth="1"/>
    <col min="533" max="533" width="5.42578125" style="325" customWidth="1"/>
    <col min="534" max="534" width="8.5703125" style="325" customWidth="1"/>
    <col min="535" max="535" width="13.7109375" style="325" customWidth="1"/>
    <col min="536" max="536" width="15.7109375" style="325" customWidth="1"/>
    <col min="537" max="537" width="14.7109375" style="325" customWidth="1"/>
    <col min="538" max="538" width="15" style="325" customWidth="1"/>
    <col min="539" max="540" width="14.28515625" style="325" customWidth="1"/>
    <col min="541" max="541" width="0" style="325" hidden="1" customWidth="1"/>
    <col min="542" max="542" width="18.85546875" style="325" customWidth="1"/>
    <col min="543" max="555" width="8" style="325" customWidth="1"/>
    <col min="556" max="559" width="9.28515625" style="325" customWidth="1"/>
    <col min="560" max="587" width="9.140625" style="325"/>
    <col min="588" max="588" width="64" style="325" customWidth="1"/>
    <col min="589" max="589" width="97.85546875" style="325" customWidth="1"/>
    <col min="590" max="783" width="9.140625" style="325"/>
    <col min="784" max="784" width="1.28515625" style="325" customWidth="1"/>
    <col min="785" max="785" width="44.85546875" style="325" customWidth="1"/>
    <col min="786" max="786" width="47.28515625" style="325" customWidth="1"/>
    <col min="787" max="787" width="8.140625" style="325" customWidth="1"/>
    <col min="788" max="788" width="8.28515625" style="325" customWidth="1"/>
    <col min="789" max="789" width="5.42578125" style="325" customWidth="1"/>
    <col min="790" max="790" width="8.5703125" style="325" customWidth="1"/>
    <col min="791" max="791" width="13.7109375" style="325" customWidth="1"/>
    <col min="792" max="792" width="15.7109375" style="325" customWidth="1"/>
    <col min="793" max="793" width="14.7109375" style="325" customWidth="1"/>
    <col min="794" max="794" width="15" style="325" customWidth="1"/>
    <col min="795" max="796" width="14.28515625" style="325" customWidth="1"/>
    <col min="797" max="797" width="0" style="325" hidden="1" customWidth="1"/>
    <col min="798" max="798" width="18.85546875" style="325" customWidth="1"/>
    <col min="799" max="811" width="8" style="325" customWidth="1"/>
    <col min="812" max="815" width="9.28515625" style="325" customWidth="1"/>
    <col min="816" max="843" width="9.140625" style="325"/>
    <col min="844" max="844" width="64" style="325" customWidth="1"/>
    <col min="845" max="845" width="97.85546875" style="325" customWidth="1"/>
    <col min="846" max="1039" width="9.140625" style="325"/>
    <col min="1040" max="1040" width="1.28515625" style="325" customWidth="1"/>
    <col min="1041" max="1041" width="44.85546875" style="325" customWidth="1"/>
    <col min="1042" max="1042" width="47.28515625" style="325" customWidth="1"/>
    <col min="1043" max="1043" width="8.140625" style="325" customWidth="1"/>
    <col min="1044" max="1044" width="8.28515625" style="325" customWidth="1"/>
    <col min="1045" max="1045" width="5.42578125" style="325" customWidth="1"/>
    <col min="1046" max="1046" width="8.5703125" style="325" customWidth="1"/>
    <col min="1047" max="1047" width="13.7109375" style="325" customWidth="1"/>
    <col min="1048" max="1048" width="15.7109375" style="325" customWidth="1"/>
    <col min="1049" max="1049" width="14.7109375" style="325" customWidth="1"/>
    <col min="1050" max="1050" width="15" style="325" customWidth="1"/>
    <col min="1051" max="1052" width="14.28515625" style="325" customWidth="1"/>
    <col min="1053" max="1053" width="0" style="325" hidden="1" customWidth="1"/>
    <col min="1054" max="1054" width="18.85546875" style="325" customWidth="1"/>
    <col min="1055" max="1067" width="8" style="325" customWidth="1"/>
    <col min="1068" max="1071" width="9.28515625" style="325" customWidth="1"/>
    <col min="1072" max="1099" width="9.140625" style="325"/>
    <col min="1100" max="1100" width="64" style="325" customWidth="1"/>
    <col min="1101" max="1101" width="97.85546875" style="325" customWidth="1"/>
    <col min="1102" max="1295" width="9.140625" style="325"/>
    <col min="1296" max="1296" width="1.28515625" style="325" customWidth="1"/>
    <col min="1297" max="1297" width="44.85546875" style="325" customWidth="1"/>
    <col min="1298" max="1298" width="47.28515625" style="325" customWidth="1"/>
    <col min="1299" max="1299" width="8.140625" style="325" customWidth="1"/>
    <col min="1300" max="1300" width="8.28515625" style="325" customWidth="1"/>
    <col min="1301" max="1301" width="5.42578125" style="325" customWidth="1"/>
    <col min="1302" max="1302" width="8.5703125" style="325" customWidth="1"/>
    <col min="1303" max="1303" width="13.7109375" style="325" customWidth="1"/>
    <col min="1304" max="1304" width="15.7109375" style="325" customWidth="1"/>
    <col min="1305" max="1305" width="14.7109375" style="325" customWidth="1"/>
    <col min="1306" max="1306" width="15" style="325" customWidth="1"/>
    <col min="1307" max="1308" width="14.28515625" style="325" customWidth="1"/>
    <col min="1309" max="1309" width="0" style="325" hidden="1" customWidth="1"/>
    <col min="1310" max="1310" width="18.85546875" style="325" customWidth="1"/>
    <col min="1311" max="1323" width="8" style="325" customWidth="1"/>
    <col min="1324" max="1327" width="9.28515625" style="325" customWidth="1"/>
    <col min="1328" max="1355" width="9.140625" style="325"/>
    <col min="1356" max="1356" width="64" style="325" customWidth="1"/>
    <col min="1357" max="1357" width="97.85546875" style="325" customWidth="1"/>
    <col min="1358" max="1551" width="9.140625" style="325"/>
    <col min="1552" max="1552" width="1.28515625" style="325" customWidth="1"/>
    <col min="1553" max="1553" width="44.85546875" style="325" customWidth="1"/>
    <col min="1554" max="1554" width="47.28515625" style="325" customWidth="1"/>
    <col min="1555" max="1555" width="8.140625" style="325" customWidth="1"/>
    <col min="1556" max="1556" width="8.28515625" style="325" customWidth="1"/>
    <col min="1557" max="1557" width="5.42578125" style="325" customWidth="1"/>
    <col min="1558" max="1558" width="8.5703125" style="325" customWidth="1"/>
    <col min="1559" max="1559" width="13.7109375" style="325" customWidth="1"/>
    <col min="1560" max="1560" width="15.7109375" style="325" customWidth="1"/>
    <col min="1561" max="1561" width="14.7109375" style="325" customWidth="1"/>
    <col min="1562" max="1562" width="15" style="325" customWidth="1"/>
    <col min="1563" max="1564" width="14.28515625" style="325" customWidth="1"/>
    <col min="1565" max="1565" width="0" style="325" hidden="1" customWidth="1"/>
    <col min="1566" max="1566" width="18.85546875" style="325" customWidth="1"/>
    <col min="1567" max="1579" width="8" style="325" customWidth="1"/>
    <col min="1580" max="1583" width="9.28515625" style="325" customWidth="1"/>
    <col min="1584" max="1611" width="9.140625" style="325"/>
    <col min="1612" max="1612" width="64" style="325" customWidth="1"/>
    <col min="1613" max="1613" width="97.85546875" style="325" customWidth="1"/>
    <col min="1614" max="1807" width="9.140625" style="325"/>
    <col min="1808" max="1808" width="1.28515625" style="325" customWidth="1"/>
    <col min="1809" max="1809" width="44.85546875" style="325" customWidth="1"/>
    <col min="1810" max="1810" width="47.28515625" style="325" customWidth="1"/>
    <col min="1811" max="1811" width="8.140625" style="325" customWidth="1"/>
    <col min="1812" max="1812" width="8.28515625" style="325" customWidth="1"/>
    <col min="1813" max="1813" width="5.42578125" style="325" customWidth="1"/>
    <col min="1814" max="1814" width="8.5703125" style="325" customWidth="1"/>
    <col min="1815" max="1815" width="13.7109375" style="325" customWidth="1"/>
    <col min="1816" max="1816" width="15.7109375" style="325" customWidth="1"/>
    <col min="1817" max="1817" width="14.7109375" style="325" customWidth="1"/>
    <col min="1818" max="1818" width="15" style="325" customWidth="1"/>
    <col min="1819" max="1820" width="14.28515625" style="325" customWidth="1"/>
    <col min="1821" max="1821" width="0" style="325" hidden="1" customWidth="1"/>
    <col min="1822" max="1822" width="18.85546875" style="325" customWidth="1"/>
    <col min="1823" max="1835" width="8" style="325" customWidth="1"/>
    <col min="1836" max="1839" width="9.28515625" style="325" customWidth="1"/>
    <col min="1840" max="1867" width="9.140625" style="325"/>
    <col min="1868" max="1868" width="64" style="325" customWidth="1"/>
    <col min="1869" max="1869" width="97.85546875" style="325" customWidth="1"/>
    <col min="1870" max="2063" width="9.140625" style="325"/>
    <col min="2064" max="2064" width="1.28515625" style="325" customWidth="1"/>
    <col min="2065" max="2065" width="44.85546875" style="325" customWidth="1"/>
    <col min="2066" max="2066" width="47.28515625" style="325" customWidth="1"/>
    <col min="2067" max="2067" width="8.140625" style="325" customWidth="1"/>
    <col min="2068" max="2068" width="8.28515625" style="325" customWidth="1"/>
    <col min="2069" max="2069" width="5.42578125" style="325" customWidth="1"/>
    <col min="2070" max="2070" width="8.5703125" style="325" customWidth="1"/>
    <col min="2071" max="2071" width="13.7109375" style="325" customWidth="1"/>
    <col min="2072" max="2072" width="15.7109375" style="325" customWidth="1"/>
    <col min="2073" max="2073" width="14.7109375" style="325" customWidth="1"/>
    <col min="2074" max="2074" width="15" style="325" customWidth="1"/>
    <col min="2075" max="2076" width="14.28515625" style="325" customWidth="1"/>
    <col min="2077" max="2077" width="0" style="325" hidden="1" customWidth="1"/>
    <col min="2078" max="2078" width="18.85546875" style="325" customWidth="1"/>
    <col min="2079" max="2091" width="8" style="325" customWidth="1"/>
    <col min="2092" max="2095" width="9.28515625" style="325" customWidth="1"/>
    <col min="2096" max="2123" width="9.140625" style="325"/>
    <col min="2124" max="2124" width="64" style="325" customWidth="1"/>
    <col min="2125" max="2125" width="97.85546875" style="325" customWidth="1"/>
    <col min="2126" max="2319" width="9.140625" style="325"/>
    <col min="2320" max="2320" width="1.28515625" style="325" customWidth="1"/>
    <col min="2321" max="2321" width="44.85546875" style="325" customWidth="1"/>
    <col min="2322" max="2322" width="47.28515625" style="325" customWidth="1"/>
    <col min="2323" max="2323" width="8.140625" style="325" customWidth="1"/>
    <col min="2324" max="2324" width="8.28515625" style="325" customWidth="1"/>
    <col min="2325" max="2325" width="5.42578125" style="325" customWidth="1"/>
    <col min="2326" max="2326" width="8.5703125" style="325" customWidth="1"/>
    <col min="2327" max="2327" width="13.7109375" style="325" customWidth="1"/>
    <col min="2328" max="2328" width="15.7109375" style="325" customWidth="1"/>
    <col min="2329" max="2329" width="14.7109375" style="325" customWidth="1"/>
    <col min="2330" max="2330" width="15" style="325" customWidth="1"/>
    <col min="2331" max="2332" width="14.28515625" style="325" customWidth="1"/>
    <col min="2333" max="2333" width="0" style="325" hidden="1" customWidth="1"/>
    <col min="2334" max="2334" width="18.85546875" style="325" customWidth="1"/>
    <col min="2335" max="2347" width="8" style="325" customWidth="1"/>
    <col min="2348" max="2351" width="9.28515625" style="325" customWidth="1"/>
    <col min="2352" max="2379" width="9.140625" style="325"/>
    <col min="2380" max="2380" width="64" style="325" customWidth="1"/>
    <col min="2381" max="2381" width="97.85546875" style="325" customWidth="1"/>
    <col min="2382" max="2575" width="9.140625" style="325"/>
    <col min="2576" max="2576" width="1.28515625" style="325" customWidth="1"/>
    <col min="2577" max="2577" width="44.85546875" style="325" customWidth="1"/>
    <col min="2578" max="2578" width="47.28515625" style="325" customWidth="1"/>
    <col min="2579" max="2579" width="8.140625" style="325" customWidth="1"/>
    <col min="2580" max="2580" width="8.28515625" style="325" customWidth="1"/>
    <col min="2581" max="2581" width="5.42578125" style="325" customWidth="1"/>
    <col min="2582" max="2582" width="8.5703125" style="325" customWidth="1"/>
    <col min="2583" max="2583" width="13.7109375" style="325" customWidth="1"/>
    <col min="2584" max="2584" width="15.7109375" style="325" customWidth="1"/>
    <col min="2585" max="2585" width="14.7109375" style="325" customWidth="1"/>
    <col min="2586" max="2586" width="15" style="325" customWidth="1"/>
    <col min="2587" max="2588" width="14.28515625" style="325" customWidth="1"/>
    <col min="2589" max="2589" width="0" style="325" hidden="1" customWidth="1"/>
    <col min="2590" max="2590" width="18.85546875" style="325" customWidth="1"/>
    <col min="2591" max="2603" width="8" style="325" customWidth="1"/>
    <col min="2604" max="2607" width="9.28515625" style="325" customWidth="1"/>
    <col min="2608" max="2635" width="9.140625" style="325"/>
    <col min="2636" max="2636" width="64" style="325" customWidth="1"/>
    <col min="2637" max="2637" width="97.85546875" style="325" customWidth="1"/>
    <col min="2638" max="2831" width="9.140625" style="325"/>
    <col min="2832" max="2832" width="1.28515625" style="325" customWidth="1"/>
    <col min="2833" max="2833" width="44.85546875" style="325" customWidth="1"/>
    <col min="2834" max="2834" width="47.28515625" style="325" customWidth="1"/>
    <col min="2835" max="2835" width="8.140625" style="325" customWidth="1"/>
    <col min="2836" max="2836" width="8.28515625" style="325" customWidth="1"/>
    <col min="2837" max="2837" width="5.42578125" style="325" customWidth="1"/>
    <col min="2838" max="2838" width="8.5703125" style="325" customWidth="1"/>
    <col min="2839" max="2839" width="13.7109375" style="325" customWidth="1"/>
    <col min="2840" max="2840" width="15.7109375" style="325" customWidth="1"/>
    <col min="2841" max="2841" width="14.7109375" style="325" customWidth="1"/>
    <col min="2842" max="2842" width="15" style="325" customWidth="1"/>
    <col min="2843" max="2844" width="14.28515625" style="325" customWidth="1"/>
    <col min="2845" max="2845" width="0" style="325" hidden="1" customWidth="1"/>
    <col min="2846" max="2846" width="18.85546875" style="325" customWidth="1"/>
    <col min="2847" max="2859" width="8" style="325" customWidth="1"/>
    <col min="2860" max="2863" width="9.28515625" style="325" customWidth="1"/>
    <col min="2864" max="2891" width="9.140625" style="325"/>
    <col min="2892" max="2892" width="64" style="325" customWidth="1"/>
    <col min="2893" max="2893" width="97.85546875" style="325" customWidth="1"/>
    <col min="2894" max="3087" width="9.140625" style="325"/>
    <col min="3088" max="3088" width="1.28515625" style="325" customWidth="1"/>
    <col min="3089" max="3089" width="44.85546875" style="325" customWidth="1"/>
    <col min="3090" max="3090" width="47.28515625" style="325" customWidth="1"/>
    <col min="3091" max="3091" width="8.140625" style="325" customWidth="1"/>
    <col min="3092" max="3092" width="8.28515625" style="325" customWidth="1"/>
    <col min="3093" max="3093" width="5.42578125" style="325" customWidth="1"/>
    <col min="3094" max="3094" width="8.5703125" style="325" customWidth="1"/>
    <col min="3095" max="3095" width="13.7109375" style="325" customWidth="1"/>
    <col min="3096" max="3096" width="15.7109375" style="325" customWidth="1"/>
    <col min="3097" max="3097" width="14.7109375" style="325" customWidth="1"/>
    <col min="3098" max="3098" width="15" style="325" customWidth="1"/>
    <col min="3099" max="3100" width="14.28515625" style="325" customWidth="1"/>
    <col min="3101" max="3101" width="0" style="325" hidden="1" customWidth="1"/>
    <col min="3102" max="3102" width="18.85546875" style="325" customWidth="1"/>
    <col min="3103" max="3115" width="8" style="325" customWidth="1"/>
    <col min="3116" max="3119" width="9.28515625" style="325" customWidth="1"/>
    <col min="3120" max="3147" width="9.140625" style="325"/>
    <col min="3148" max="3148" width="64" style="325" customWidth="1"/>
    <col min="3149" max="3149" width="97.85546875" style="325" customWidth="1"/>
    <col min="3150" max="3343" width="9.140625" style="325"/>
    <col min="3344" max="3344" width="1.28515625" style="325" customWidth="1"/>
    <col min="3345" max="3345" width="44.85546875" style="325" customWidth="1"/>
    <col min="3346" max="3346" width="47.28515625" style="325" customWidth="1"/>
    <col min="3347" max="3347" width="8.140625" style="325" customWidth="1"/>
    <col min="3348" max="3348" width="8.28515625" style="325" customWidth="1"/>
    <col min="3349" max="3349" width="5.42578125" style="325" customWidth="1"/>
    <col min="3350" max="3350" width="8.5703125" style="325" customWidth="1"/>
    <col min="3351" max="3351" width="13.7109375" style="325" customWidth="1"/>
    <col min="3352" max="3352" width="15.7109375" style="325" customWidth="1"/>
    <col min="3353" max="3353" width="14.7109375" style="325" customWidth="1"/>
    <col min="3354" max="3354" width="15" style="325" customWidth="1"/>
    <col min="3355" max="3356" width="14.28515625" style="325" customWidth="1"/>
    <col min="3357" max="3357" width="0" style="325" hidden="1" customWidth="1"/>
    <col min="3358" max="3358" width="18.85546875" style="325" customWidth="1"/>
    <col min="3359" max="3371" width="8" style="325" customWidth="1"/>
    <col min="3372" max="3375" width="9.28515625" style="325" customWidth="1"/>
    <col min="3376" max="3403" width="9.140625" style="325"/>
    <col min="3404" max="3404" width="64" style="325" customWidth="1"/>
    <col min="3405" max="3405" width="97.85546875" style="325" customWidth="1"/>
    <col min="3406" max="3599" width="9.140625" style="325"/>
    <col min="3600" max="3600" width="1.28515625" style="325" customWidth="1"/>
    <col min="3601" max="3601" width="44.85546875" style="325" customWidth="1"/>
    <col min="3602" max="3602" width="47.28515625" style="325" customWidth="1"/>
    <col min="3603" max="3603" width="8.140625" style="325" customWidth="1"/>
    <col min="3604" max="3604" width="8.28515625" style="325" customWidth="1"/>
    <col min="3605" max="3605" width="5.42578125" style="325" customWidth="1"/>
    <col min="3606" max="3606" width="8.5703125" style="325" customWidth="1"/>
    <col min="3607" max="3607" width="13.7109375" style="325" customWidth="1"/>
    <col min="3608" max="3608" width="15.7109375" style="325" customWidth="1"/>
    <col min="3609" max="3609" width="14.7109375" style="325" customWidth="1"/>
    <col min="3610" max="3610" width="15" style="325" customWidth="1"/>
    <col min="3611" max="3612" width="14.28515625" style="325" customWidth="1"/>
    <col min="3613" max="3613" width="0" style="325" hidden="1" customWidth="1"/>
    <col min="3614" max="3614" width="18.85546875" style="325" customWidth="1"/>
    <col min="3615" max="3627" width="8" style="325" customWidth="1"/>
    <col min="3628" max="3631" width="9.28515625" style="325" customWidth="1"/>
    <col min="3632" max="3659" width="9.140625" style="325"/>
    <col min="3660" max="3660" width="64" style="325" customWidth="1"/>
    <col min="3661" max="3661" width="97.85546875" style="325" customWidth="1"/>
    <col min="3662" max="3855" width="9.140625" style="325"/>
    <col min="3856" max="3856" width="1.28515625" style="325" customWidth="1"/>
    <col min="3857" max="3857" width="44.85546875" style="325" customWidth="1"/>
    <col min="3858" max="3858" width="47.28515625" style="325" customWidth="1"/>
    <col min="3859" max="3859" width="8.140625" style="325" customWidth="1"/>
    <col min="3860" max="3860" width="8.28515625" style="325" customWidth="1"/>
    <col min="3861" max="3861" width="5.42578125" style="325" customWidth="1"/>
    <col min="3862" max="3862" width="8.5703125" style="325" customWidth="1"/>
    <col min="3863" max="3863" width="13.7109375" style="325" customWidth="1"/>
    <col min="3864" max="3864" width="15.7109375" style="325" customWidth="1"/>
    <col min="3865" max="3865" width="14.7109375" style="325" customWidth="1"/>
    <col min="3866" max="3866" width="15" style="325" customWidth="1"/>
    <col min="3867" max="3868" width="14.28515625" style="325" customWidth="1"/>
    <col min="3869" max="3869" width="0" style="325" hidden="1" customWidth="1"/>
    <col min="3870" max="3870" width="18.85546875" style="325" customWidth="1"/>
    <col min="3871" max="3883" width="8" style="325" customWidth="1"/>
    <col min="3884" max="3887" width="9.28515625" style="325" customWidth="1"/>
    <col min="3888" max="3915" width="9.140625" style="325"/>
    <col min="3916" max="3916" width="64" style="325" customWidth="1"/>
    <col min="3917" max="3917" width="97.85546875" style="325" customWidth="1"/>
    <col min="3918" max="4111" width="9.140625" style="325"/>
    <col min="4112" max="4112" width="1.28515625" style="325" customWidth="1"/>
    <col min="4113" max="4113" width="44.85546875" style="325" customWidth="1"/>
    <col min="4114" max="4114" width="47.28515625" style="325" customWidth="1"/>
    <col min="4115" max="4115" width="8.140625" style="325" customWidth="1"/>
    <col min="4116" max="4116" width="8.28515625" style="325" customWidth="1"/>
    <col min="4117" max="4117" width="5.42578125" style="325" customWidth="1"/>
    <col min="4118" max="4118" width="8.5703125" style="325" customWidth="1"/>
    <col min="4119" max="4119" width="13.7109375" style="325" customWidth="1"/>
    <col min="4120" max="4120" width="15.7109375" style="325" customWidth="1"/>
    <col min="4121" max="4121" width="14.7109375" style="325" customWidth="1"/>
    <col min="4122" max="4122" width="15" style="325" customWidth="1"/>
    <col min="4123" max="4124" width="14.28515625" style="325" customWidth="1"/>
    <col min="4125" max="4125" width="0" style="325" hidden="1" customWidth="1"/>
    <col min="4126" max="4126" width="18.85546875" style="325" customWidth="1"/>
    <col min="4127" max="4139" width="8" style="325" customWidth="1"/>
    <col min="4140" max="4143" width="9.28515625" style="325" customWidth="1"/>
    <col min="4144" max="4171" width="9.140625" style="325"/>
    <col min="4172" max="4172" width="64" style="325" customWidth="1"/>
    <col min="4173" max="4173" width="97.85546875" style="325" customWidth="1"/>
    <col min="4174" max="4367" width="9.140625" style="325"/>
    <col min="4368" max="4368" width="1.28515625" style="325" customWidth="1"/>
    <col min="4369" max="4369" width="44.85546875" style="325" customWidth="1"/>
    <col min="4370" max="4370" width="47.28515625" style="325" customWidth="1"/>
    <col min="4371" max="4371" width="8.140625" style="325" customWidth="1"/>
    <col min="4372" max="4372" width="8.28515625" style="325" customWidth="1"/>
    <col min="4373" max="4373" width="5.42578125" style="325" customWidth="1"/>
    <col min="4374" max="4374" width="8.5703125" style="325" customWidth="1"/>
    <col min="4375" max="4375" width="13.7109375" style="325" customWidth="1"/>
    <col min="4376" max="4376" width="15.7109375" style="325" customWidth="1"/>
    <col min="4377" max="4377" width="14.7109375" style="325" customWidth="1"/>
    <col min="4378" max="4378" width="15" style="325" customWidth="1"/>
    <col min="4379" max="4380" width="14.28515625" style="325" customWidth="1"/>
    <col min="4381" max="4381" width="0" style="325" hidden="1" customWidth="1"/>
    <col min="4382" max="4382" width="18.85546875" style="325" customWidth="1"/>
    <col min="4383" max="4395" width="8" style="325" customWidth="1"/>
    <col min="4396" max="4399" width="9.28515625" style="325" customWidth="1"/>
    <col min="4400" max="4427" width="9.140625" style="325"/>
    <col min="4428" max="4428" width="64" style="325" customWidth="1"/>
    <col min="4429" max="4429" width="97.85546875" style="325" customWidth="1"/>
    <col min="4430" max="4623" width="9.140625" style="325"/>
    <col min="4624" max="4624" width="1.28515625" style="325" customWidth="1"/>
    <col min="4625" max="4625" width="44.85546875" style="325" customWidth="1"/>
    <col min="4626" max="4626" width="47.28515625" style="325" customWidth="1"/>
    <col min="4627" max="4627" width="8.140625" style="325" customWidth="1"/>
    <col min="4628" max="4628" width="8.28515625" style="325" customWidth="1"/>
    <col min="4629" max="4629" width="5.42578125" style="325" customWidth="1"/>
    <col min="4630" max="4630" width="8.5703125" style="325" customWidth="1"/>
    <col min="4631" max="4631" width="13.7109375" style="325" customWidth="1"/>
    <col min="4632" max="4632" width="15.7109375" style="325" customWidth="1"/>
    <col min="4633" max="4633" width="14.7109375" style="325" customWidth="1"/>
    <col min="4634" max="4634" width="15" style="325" customWidth="1"/>
    <col min="4635" max="4636" width="14.28515625" style="325" customWidth="1"/>
    <col min="4637" max="4637" width="0" style="325" hidden="1" customWidth="1"/>
    <col min="4638" max="4638" width="18.85546875" style="325" customWidth="1"/>
    <col min="4639" max="4651" width="8" style="325" customWidth="1"/>
    <col min="4652" max="4655" width="9.28515625" style="325" customWidth="1"/>
    <col min="4656" max="4683" width="9.140625" style="325"/>
    <col min="4684" max="4684" width="64" style="325" customWidth="1"/>
    <col min="4685" max="4685" width="97.85546875" style="325" customWidth="1"/>
    <col min="4686" max="4879" width="9.140625" style="325"/>
    <col min="4880" max="4880" width="1.28515625" style="325" customWidth="1"/>
    <col min="4881" max="4881" width="44.85546875" style="325" customWidth="1"/>
    <col min="4882" max="4882" width="47.28515625" style="325" customWidth="1"/>
    <col min="4883" max="4883" width="8.140625" style="325" customWidth="1"/>
    <col min="4884" max="4884" width="8.28515625" style="325" customWidth="1"/>
    <col min="4885" max="4885" width="5.42578125" style="325" customWidth="1"/>
    <col min="4886" max="4886" width="8.5703125" style="325" customWidth="1"/>
    <col min="4887" max="4887" width="13.7109375" style="325" customWidth="1"/>
    <col min="4888" max="4888" width="15.7109375" style="325" customWidth="1"/>
    <col min="4889" max="4889" width="14.7109375" style="325" customWidth="1"/>
    <col min="4890" max="4890" width="15" style="325" customWidth="1"/>
    <col min="4891" max="4892" width="14.28515625" style="325" customWidth="1"/>
    <col min="4893" max="4893" width="0" style="325" hidden="1" customWidth="1"/>
    <col min="4894" max="4894" width="18.85546875" style="325" customWidth="1"/>
    <col min="4895" max="4907" width="8" style="325" customWidth="1"/>
    <col min="4908" max="4911" width="9.28515625" style="325" customWidth="1"/>
    <col min="4912" max="4939" width="9.140625" style="325"/>
    <col min="4940" max="4940" width="64" style="325" customWidth="1"/>
    <col min="4941" max="4941" width="97.85546875" style="325" customWidth="1"/>
    <col min="4942" max="5135" width="9.140625" style="325"/>
    <col min="5136" max="5136" width="1.28515625" style="325" customWidth="1"/>
    <col min="5137" max="5137" width="44.85546875" style="325" customWidth="1"/>
    <col min="5138" max="5138" width="47.28515625" style="325" customWidth="1"/>
    <col min="5139" max="5139" width="8.140625" style="325" customWidth="1"/>
    <col min="5140" max="5140" width="8.28515625" style="325" customWidth="1"/>
    <col min="5141" max="5141" width="5.42578125" style="325" customWidth="1"/>
    <col min="5142" max="5142" width="8.5703125" style="325" customWidth="1"/>
    <col min="5143" max="5143" width="13.7109375" style="325" customWidth="1"/>
    <col min="5144" max="5144" width="15.7109375" style="325" customWidth="1"/>
    <col min="5145" max="5145" width="14.7109375" style="325" customWidth="1"/>
    <col min="5146" max="5146" width="15" style="325" customWidth="1"/>
    <col min="5147" max="5148" width="14.28515625" style="325" customWidth="1"/>
    <col min="5149" max="5149" width="0" style="325" hidden="1" customWidth="1"/>
    <col min="5150" max="5150" width="18.85546875" style="325" customWidth="1"/>
    <col min="5151" max="5163" width="8" style="325" customWidth="1"/>
    <col min="5164" max="5167" width="9.28515625" style="325" customWidth="1"/>
    <col min="5168" max="5195" width="9.140625" style="325"/>
    <col min="5196" max="5196" width="64" style="325" customWidth="1"/>
    <col min="5197" max="5197" width="97.85546875" style="325" customWidth="1"/>
    <col min="5198" max="5391" width="9.140625" style="325"/>
    <col min="5392" max="5392" width="1.28515625" style="325" customWidth="1"/>
    <col min="5393" max="5393" width="44.85546875" style="325" customWidth="1"/>
    <col min="5394" max="5394" width="47.28515625" style="325" customWidth="1"/>
    <col min="5395" max="5395" width="8.140625" style="325" customWidth="1"/>
    <col min="5396" max="5396" width="8.28515625" style="325" customWidth="1"/>
    <col min="5397" max="5397" width="5.42578125" style="325" customWidth="1"/>
    <col min="5398" max="5398" width="8.5703125" style="325" customWidth="1"/>
    <col min="5399" max="5399" width="13.7109375" style="325" customWidth="1"/>
    <col min="5400" max="5400" width="15.7109375" style="325" customWidth="1"/>
    <col min="5401" max="5401" width="14.7109375" style="325" customWidth="1"/>
    <col min="5402" max="5402" width="15" style="325" customWidth="1"/>
    <col min="5403" max="5404" width="14.28515625" style="325" customWidth="1"/>
    <col min="5405" max="5405" width="0" style="325" hidden="1" customWidth="1"/>
    <col min="5406" max="5406" width="18.85546875" style="325" customWidth="1"/>
    <col min="5407" max="5419" width="8" style="325" customWidth="1"/>
    <col min="5420" max="5423" width="9.28515625" style="325" customWidth="1"/>
    <col min="5424" max="5451" width="9.140625" style="325"/>
    <col min="5452" max="5452" width="64" style="325" customWidth="1"/>
    <col min="5453" max="5453" width="97.85546875" style="325" customWidth="1"/>
    <col min="5454" max="5647" width="9.140625" style="325"/>
    <col min="5648" max="5648" width="1.28515625" style="325" customWidth="1"/>
    <col min="5649" max="5649" width="44.85546875" style="325" customWidth="1"/>
    <col min="5650" max="5650" width="47.28515625" style="325" customWidth="1"/>
    <col min="5651" max="5651" width="8.140625" style="325" customWidth="1"/>
    <col min="5652" max="5652" width="8.28515625" style="325" customWidth="1"/>
    <col min="5653" max="5653" width="5.42578125" style="325" customWidth="1"/>
    <col min="5654" max="5654" width="8.5703125" style="325" customWidth="1"/>
    <col min="5655" max="5655" width="13.7109375" style="325" customWidth="1"/>
    <col min="5656" max="5656" width="15.7109375" style="325" customWidth="1"/>
    <col min="5657" max="5657" width="14.7109375" style="325" customWidth="1"/>
    <col min="5658" max="5658" width="15" style="325" customWidth="1"/>
    <col min="5659" max="5660" width="14.28515625" style="325" customWidth="1"/>
    <col min="5661" max="5661" width="0" style="325" hidden="1" customWidth="1"/>
    <col min="5662" max="5662" width="18.85546875" style="325" customWidth="1"/>
    <col min="5663" max="5675" width="8" style="325" customWidth="1"/>
    <col min="5676" max="5679" width="9.28515625" style="325" customWidth="1"/>
    <col min="5680" max="5707" width="9.140625" style="325"/>
    <col min="5708" max="5708" width="64" style="325" customWidth="1"/>
    <col min="5709" max="5709" width="97.85546875" style="325" customWidth="1"/>
    <col min="5710" max="5903" width="9.140625" style="325"/>
    <col min="5904" max="5904" width="1.28515625" style="325" customWidth="1"/>
    <col min="5905" max="5905" width="44.85546875" style="325" customWidth="1"/>
    <col min="5906" max="5906" width="47.28515625" style="325" customWidth="1"/>
    <col min="5907" max="5907" width="8.140625" style="325" customWidth="1"/>
    <col min="5908" max="5908" width="8.28515625" style="325" customWidth="1"/>
    <col min="5909" max="5909" width="5.42578125" style="325" customWidth="1"/>
    <col min="5910" max="5910" width="8.5703125" style="325" customWidth="1"/>
    <col min="5911" max="5911" width="13.7109375" style="325" customWidth="1"/>
    <col min="5912" max="5912" width="15.7109375" style="325" customWidth="1"/>
    <col min="5913" max="5913" width="14.7109375" style="325" customWidth="1"/>
    <col min="5914" max="5914" width="15" style="325" customWidth="1"/>
    <col min="5915" max="5916" width="14.28515625" style="325" customWidth="1"/>
    <col min="5917" max="5917" width="0" style="325" hidden="1" customWidth="1"/>
    <col min="5918" max="5918" width="18.85546875" style="325" customWidth="1"/>
    <col min="5919" max="5931" width="8" style="325" customWidth="1"/>
    <col min="5932" max="5935" width="9.28515625" style="325" customWidth="1"/>
    <col min="5936" max="5963" width="9.140625" style="325"/>
    <col min="5964" max="5964" width="64" style="325" customWidth="1"/>
    <col min="5965" max="5965" width="97.85546875" style="325" customWidth="1"/>
    <col min="5966" max="6159" width="9.140625" style="325"/>
    <col min="6160" max="6160" width="1.28515625" style="325" customWidth="1"/>
    <col min="6161" max="6161" width="44.85546875" style="325" customWidth="1"/>
    <col min="6162" max="6162" width="47.28515625" style="325" customWidth="1"/>
    <col min="6163" max="6163" width="8.140625" style="325" customWidth="1"/>
    <col min="6164" max="6164" width="8.28515625" style="325" customWidth="1"/>
    <col min="6165" max="6165" width="5.42578125" style="325" customWidth="1"/>
    <col min="6166" max="6166" width="8.5703125" style="325" customWidth="1"/>
    <col min="6167" max="6167" width="13.7109375" style="325" customWidth="1"/>
    <col min="6168" max="6168" width="15.7109375" style="325" customWidth="1"/>
    <col min="6169" max="6169" width="14.7109375" style="325" customWidth="1"/>
    <col min="6170" max="6170" width="15" style="325" customWidth="1"/>
    <col min="6171" max="6172" width="14.28515625" style="325" customWidth="1"/>
    <col min="6173" max="6173" width="0" style="325" hidden="1" customWidth="1"/>
    <col min="6174" max="6174" width="18.85546875" style="325" customWidth="1"/>
    <col min="6175" max="6187" width="8" style="325" customWidth="1"/>
    <col min="6188" max="6191" width="9.28515625" style="325" customWidth="1"/>
    <col min="6192" max="6219" width="9.140625" style="325"/>
    <col min="6220" max="6220" width="64" style="325" customWidth="1"/>
    <col min="6221" max="6221" width="97.85546875" style="325" customWidth="1"/>
    <col min="6222" max="6415" width="9.140625" style="325"/>
    <col min="6416" max="6416" width="1.28515625" style="325" customWidth="1"/>
    <col min="6417" max="6417" width="44.85546875" style="325" customWidth="1"/>
    <col min="6418" max="6418" width="47.28515625" style="325" customWidth="1"/>
    <col min="6419" max="6419" width="8.140625" style="325" customWidth="1"/>
    <col min="6420" max="6420" width="8.28515625" style="325" customWidth="1"/>
    <col min="6421" max="6421" width="5.42578125" style="325" customWidth="1"/>
    <col min="6422" max="6422" width="8.5703125" style="325" customWidth="1"/>
    <col min="6423" max="6423" width="13.7109375" style="325" customWidth="1"/>
    <col min="6424" max="6424" width="15.7109375" style="325" customWidth="1"/>
    <col min="6425" max="6425" width="14.7109375" style="325" customWidth="1"/>
    <col min="6426" max="6426" width="15" style="325" customWidth="1"/>
    <col min="6427" max="6428" width="14.28515625" style="325" customWidth="1"/>
    <col min="6429" max="6429" width="0" style="325" hidden="1" customWidth="1"/>
    <col min="6430" max="6430" width="18.85546875" style="325" customWidth="1"/>
    <col min="6431" max="6443" width="8" style="325" customWidth="1"/>
    <col min="6444" max="6447" width="9.28515625" style="325" customWidth="1"/>
    <col min="6448" max="6475" width="9.140625" style="325"/>
    <col min="6476" max="6476" width="64" style="325" customWidth="1"/>
    <col min="6477" max="6477" width="97.85546875" style="325" customWidth="1"/>
    <col min="6478" max="6671" width="9.140625" style="325"/>
    <col min="6672" max="6672" width="1.28515625" style="325" customWidth="1"/>
    <col min="6673" max="6673" width="44.85546875" style="325" customWidth="1"/>
    <col min="6674" max="6674" width="47.28515625" style="325" customWidth="1"/>
    <col min="6675" max="6675" width="8.140625" style="325" customWidth="1"/>
    <col min="6676" max="6676" width="8.28515625" style="325" customWidth="1"/>
    <col min="6677" max="6677" width="5.42578125" style="325" customWidth="1"/>
    <col min="6678" max="6678" width="8.5703125" style="325" customWidth="1"/>
    <col min="6679" max="6679" width="13.7109375" style="325" customWidth="1"/>
    <col min="6680" max="6680" width="15.7109375" style="325" customWidth="1"/>
    <col min="6681" max="6681" width="14.7109375" style="325" customWidth="1"/>
    <col min="6682" max="6682" width="15" style="325" customWidth="1"/>
    <col min="6683" max="6684" width="14.28515625" style="325" customWidth="1"/>
    <col min="6685" max="6685" width="0" style="325" hidden="1" customWidth="1"/>
    <col min="6686" max="6686" width="18.85546875" style="325" customWidth="1"/>
    <col min="6687" max="6699" width="8" style="325" customWidth="1"/>
    <col min="6700" max="6703" width="9.28515625" style="325" customWidth="1"/>
    <col min="6704" max="6731" width="9.140625" style="325"/>
    <col min="6732" max="6732" width="64" style="325" customWidth="1"/>
    <col min="6733" max="6733" width="97.85546875" style="325" customWidth="1"/>
    <col min="6734" max="6927" width="9.140625" style="325"/>
    <col min="6928" max="6928" width="1.28515625" style="325" customWidth="1"/>
    <col min="6929" max="6929" width="44.85546875" style="325" customWidth="1"/>
    <col min="6930" max="6930" width="47.28515625" style="325" customWidth="1"/>
    <col min="6931" max="6931" width="8.140625" style="325" customWidth="1"/>
    <col min="6932" max="6932" width="8.28515625" style="325" customWidth="1"/>
    <col min="6933" max="6933" width="5.42578125" style="325" customWidth="1"/>
    <col min="6934" max="6934" width="8.5703125" style="325" customWidth="1"/>
    <col min="6935" max="6935" width="13.7109375" style="325" customWidth="1"/>
    <col min="6936" max="6936" width="15.7109375" style="325" customWidth="1"/>
    <col min="6937" max="6937" width="14.7109375" style="325" customWidth="1"/>
    <col min="6938" max="6938" width="15" style="325" customWidth="1"/>
    <col min="6939" max="6940" width="14.28515625" style="325" customWidth="1"/>
    <col min="6941" max="6941" width="0" style="325" hidden="1" customWidth="1"/>
    <col min="6942" max="6942" width="18.85546875" style="325" customWidth="1"/>
    <col min="6943" max="6955" width="8" style="325" customWidth="1"/>
    <col min="6956" max="6959" width="9.28515625" style="325" customWidth="1"/>
    <col min="6960" max="6987" width="9.140625" style="325"/>
    <col min="6988" max="6988" width="64" style="325" customWidth="1"/>
    <col min="6989" max="6989" width="97.85546875" style="325" customWidth="1"/>
    <col min="6990" max="7183" width="9.140625" style="325"/>
    <col min="7184" max="7184" width="1.28515625" style="325" customWidth="1"/>
    <col min="7185" max="7185" width="44.85546875" style="325" customWidth="1"/>
    <col min="7186" max="7186" width="47.28515625" style="325" customWidth="1"/>
    <col min="7187" max="7187" width="8.140625" style="325" customWidth="1"/>
    <col min="7188" max="7188" width="8.28515625" style="325" customWidth="1"/>
    <col min="7189" max="7189" width="5.42578125" style="325" customWidth="1"/>
    <col min="7190" max="7190" width="8.5703125" style="325" customWidth="1"/>
    <col min="7191" max="7191" width="13.7109375" style="325" customWidth="1"/>
    <col min="7192" max="7192" width="15.7109375" style="325" customWidth="1"/>
    <col min="7193" max="7193" width="14.7109375" style="325" customWidth="1"/>
    <col min="7194" max="7194" width="15" style="325" customWidth="1"/>
    <col min="7195" max="7196" width="14.28515625" style="325" customWidth="1"/>
    <col min="7197" max="7197" width="0" style="325" hidden="1" customWidth="1"/>
    <col min="7198" max="7198" width="18.85546875" style="325" customWidth="1"/>
    <col min="7199" max="7211" width="8" style="325" customWidth="1"/>
    <col min="7212" max="7215" width="9.28515625" style="325" customWidth="1"/>
    <col min="7216" max="7243" width="9.140625" style="325"/>
    <col min="7244" max="7244" width="64" style="325" customWidth="1"/>
    <col min="7245" max="7245" width="97.85546875" style="325" customWidth="1"/>
    <col min="7246" max="7439" width="9.140625" style="325"/>
    <col min="7440" max="7440" width="1.28515625" style="325" customWidth="1"/>
    <col min="7441" max="7441" width="44.85546875" style="325" customWidth="1"/>
    <col min="7442" max="7442" width="47.28515625" style="325" customWidth="1"/>
    <col min="7443" max="7443" width="8.140625" style="325" customWidth="1"/>
    <col min="7444" max="7444" width="8.28515625" style="325" customWidth="1"/>
    <col min="7445" max="7445" width="5.42578125" style="325" customWidth="1"/>
    <col min="7446" max="7446" width="8.5703125" style="325" customWidth="1"/>
    <col min="7447" max="7447" width="13.7109375" style="325" customWidth="1"/>
    <col min="7448" max="7448" width="15.7109375" style="325" customWidth="1"/>
    <col min="7449" max="7449" width="14.7109375" style="325" customWidth="1"/>
    <col min="7450" max="7450" width="15" style="325" customWidth="1"/>
    <col min="7451" max="7452" width="14.28515625" style="325" customWidth="1"/>
    <col min="7453" max="7453" width="0" style="325" hidden="1" customWidth="1"/>
    <col min="7454" max="7454" width="18.85546875" style="325" customWidth="1"/>
    <col min="7455" max="7467" width="8" style="325" customWidth="1"/>
    <col min="7468" max="7471" width="9.28515625" style="325" customWidth="1"/>
    <col min="7472" max="7499" width="9.140625" style="325"/>
    <col min="7500" max="7500" width="64" style="325" customWidth="1"/>
    <col min="7501" max="7501" width="97.85546875" style="325" customWidth="1"/>
    <col min="7502" max="7695" width="9.140625" style="325"/>
    <col min="7696" max="7696" width="1.28515625" style="325" customWidth="1"/>
    <col min="7697" max="7697" width="44.85546875" style="325" customWidth="1"/>
    <col min="7698" max="7698" width="47.28515625" style="325" customWidth="1"/>
    <col min="7699" max="7699" width="8.140625" style="325" customWidth="1"/>
    <col min="7700" max="7700" width="8.28515625" style="325" customWidth="1"/>
    <col min="7701" max="7701" width="5.42578125" style="325" customWidth="1"/>
    <col min="7702" max="7702" width="8.5703125" style="325" customWidth="1"/>
    <col min="7703" max="7703" width="13.7109375" style="325" customWidth="1"/>
    <col min="7704" max="7704" width="15.7109375" style="325" customWidth="1"/>
    <col min="7705" max="7705" width="14.7109375" style="325" customWidth="1"/>
    <col min="7706" max="7706" width="15" style="325" customWidth="1"/>
    <col min="7707" max="7708" width="14.28515625" style="325" customWidth="1"/>
    <col min="7709" max="7709" width="0" style="325" hidden="1" customWidth="1"/>
    <col min="7710" max="7710" width="18.85546875" style="325" customWidth="1"/>
    <col min="7711" max="7723" width="8" style="325" customWidth="1"/>
    <col min="7724" max="7727" width="9.28515625" style="325" customWidth="1"/>
    <col min="7728" max="7755" width="9.140625" style="325"/>
    <col min="7756" max="7756" width="64" style="325" customWidth="1"/>
    <col min="7757" max="7757" width="97.85546875" style="325" customWidth="1"/>
    <col min="7758" max="7951" width="9.140625" style="325"/>
    <col min="7952" max="7952" width="1.28515625" style="325" customWidth="1"/>
    <col min="7953" max="7953" width="44.85546875" style="325" customWidth="1"/>
    <col min="7954" max="7954" width="47.28515625" style="325" customWidth="1"/>
    <col min="7955" max="7955" width="8.140625" style="325" customWidth="1"/>
    <col min="7956" max="7956" width="8.28515625" style="325" customWidth="1"/>
    <col min="7957" max="7957" width="5.42578125" style="325" customWidth="1"/>
    <col min="7958" max="7958" width="8.5703125" style="325" customWidth="1"/>
    <col min="7959" max="7959" width="13.7109375" style="325" customWidth="1"/>
    <col min="7960" max="7960" width="15.7109375" style="325" customWidth="1"/>
    <col min="7961" max="7961" width="14.7109375" style="325" customWidth="1"/>
    <col min="7962" max="7962" width="15" style="325" customWidth="1"/>
    <col min="7963" max="7964" width="14.28515625" style="325" customWidth="1"/>
    <col min="7965" max="7965" width="0" style="325" hidden="1" customWidth="1"/>
    <col min="7966" max="7966" width="18.85546875" style="325" customWidth="1"/>
    <col min="7967" max="7979" width="8" style="325" customWidth="1"/>
    <col min="7980" max="7983" width="9.28515625" style="325" customWidth="1"/>
    <col min="7984" max="8011" width="9.140625" style="325"/>
    <col min="8012" max="8012" width="64" style="325" customWidth="1"/>
    <col min="8013" max="8013" width="97.85546875" style="325" customWidth="1"/>
    <col min="8014" max="8207" width="9.140625" style="325"/>
    <col min="8208" max="8208" width="1.28515625" style="325" customWidth="1"/>
    <col min="8209" max="8209" width="44.85546875" style="325" customWidth="1"/>
    <col min="8210" max="8210" width="47.28515625" style="325" customWidth="1"/>
    <col min="8211" max="8211" width="8.140625" style="325" customWidth="1"/>
    <col min="8212" max="8212" width="8.28515625" style="325" customWidth="1"/>
    <col min="8213" max="8213" width="5.42578125" style="325" customWidth="1"/>
    <col min="8214" max="8214" width="8.5703125" style="325" customWidth="1"/>
    <col min="8215" max="8215" width="13.7109375" style="325" customWidth="1"/>
    <col min="8216" max="8216" width="15.7109375" style="325" customWidth="1"/>
    <col min="8217" max="8217" width="14.7109375" style="325" customWidth="1"/>
    <col min="8218" max="8218" width="15" style="325" customWidth="1"/>
    <col min="8219" max="8220" width="14.28515625" style="325" customWidth="1"/>
    <col min="8221" max="8221" width="0" style="325" hidden="1" customWidth="1"/>
    <col min="8222" max="8222" width="18.85546875" style="325" customWidth="1"/>
    <col min="8223" max="8235" width="8" style="325" customWidth="1"/>
    <col min="8236" max="8239" width="9.28515625" style="325" customWidth="1"/>
    <col min="8240" max="8267" width="9.140625" style="325"/>
    <col min="8268" max="8268" width="64" style="325" customWidth="1"/>
    <col min="8269" max="8269" width="97.85546875" style="325" customWidth="1"/>
    <col min="8270" max="8463" width="9.140625" style="325"/>
    <col min="8464" max="8464" width="1.28515625" style="325" customWidth="1"/>
    <col min="8465" max="8465" width="44.85546875" style="325" customWidth="1"/>
    <col min="8466" max="8466" width="47.28515625" style="325" customWidth="1"/>
    <col min="8467" max="8467" width="8.140625" style="325" customWidth="1"/>
    <col min="8468" max="8468" width="8.28515625" style="325" customWidth="1"/>
    <col min="8469" max="8469" width="5.42578125" style="325" customWidth="1"/>
    <col min="8470" max="8470" width="8.5703125" style="325" customWidth="1"/>
    <col min="8471" max="8471" width="13.7109375" style="325" customWidth="1"/>
    <col min="8472" max="8472" width="15.7109375" style="325" customWidth="1"/>
    <col min="8473" max="8473" width="14.7109375" style="325" customWidth="1"/>
    <col min="8474" max="8474" width="15" style="325" customWidth="1"/>
    <col min="8475" max="8476" width="14.28515625" style="325" customWidth="1"/>
    <col min="8477" max="8477" width="0" style="325" hidden="1" customWidth="1"/>
    <col min="8478" max="8478" width="18.85546875" style="325" customWidth="1"/>
    <col min="8479" max="8491" width="8" style="325" customWidth="1"/>
    <col min="8492" max="8495" width="9.28515625" style="325" customWidth="1"/>
    <col min="8496" max="8523" width="9.140625" style="325"/>
    <col min="8524" max="8524" width="64" style="325" customWidth="1"/>
    <col min="8525" max="8525" width="97.85546875" style="325" customWidth="1"/>
    <col min="8526" max="8719" width="9.140625" style="325"/>
    <col min="8720" max="8720" width="1.28515625" style="325" customWidth="1"/>
    <col min="8721" max="8721" width="44.85546875" style="325" customWidth="1"/>
    <col min="8722" max="8722" width="47.28515625" style="325" customWidth="1"/>
    <col min="8723" max="8723" width="8.140625" style="325" customWidth="1"/>
    <col min="8724" max="8724" width="8.28515625" style="325" customWidth="1"/>
    <col min="8725" max="8725" width="5.42578125" style="325" customWidth="1"/>
    <col min="8726" max="8726" width="8.5703125" style="325" customWidth="1"/>
    <col min="8727" max="8727" width="13.7109375" style="325" customWidth="1"/>
    <col min="8728" max="8728" width="15.7109375" style="325" customWidth="1"/>
    <col min="8729" max="8729" width="14.7109375" style="325" customWidth="1"/>
    <col min="8730" max="8730" width="15" style="325" customWidth="1"/>
    <col min="8731" max="8732" width="14.28515625" style="325" customWidth="1"/>
    <col min="8733" max="8733" width="0" style="325" hidden="1" customWidth="1"/>
    <col min="8734" max="8734" width="18.85546875" style="325" customWidth="1"/>
    <col min="8735" max="8747" width="8" style="325" customWidth="1"/>
    <col min="8748" max="8751" width="9.28515625" style="325" customWidth="1"/>
    <col min="8752" max="8779" width="9.140625" style="325"/>
    <col min="8780" max="8780" width="64" style="325" customWidth="1"/>
    <col min="8781" max="8781" width="97.85546875" style="325" customWidth="1"/>
    <col min="8782" max="8975" width="9.140625" style="325"/>
    <col min="8976" max="8976" width="1.28515625" style="325" customWidth="1"/>
    <col min="8977" max="8977" width="44.85546875" style="325" customWidth="1"/>
    <col min="8978" max="8978" width="47.28515625" style="325" customWidth="1"/>
    <col min="8979" max="8979" width="8.140625" style="325" customWidth="1"/>
    <col min="8980" max="8980" width="8.28515625" style="325" customWidth="1"/>
    <col min="8981" max="8981" width="5.42578125" style="325" customWidth="1"/>
    <col min="8982" max="8982" width="8.5703125" style="325" customWidth="1"/>
    <col min="8983" max="8983" width="13.7109375" style="325" customWidth="1"/>
    <col min="8984" max="8984" width="15.7109375" style="325" customWidth="1"/>
    <col min="8985" max="8985" width="14.7109375" style="325" customWidth="1"/>
    <col min="8986" max="8986" width="15" style="325" customWidth="1"/>
    <col min="8987" max="8988" width="14.28515625" style="325" customWidth="1"/>
    <col min="8989" max="8989" width="0" style="325" hidden="1" customWidth="1"/>
    <col min="8990" max="8990" width="18.85546875" style="325" customWidth="1"/>
    <col min="8991" max="9003" width="8" style="325" customWidth="1"/>
    <col min="9004" max="9007" width="9.28515625" style="325" customWidth="1"/>
    <col min="9008" max="9035" width="9.140625" style="325"/>
    <col min="9036" max="9036" width="64" style="325" customWidth="1"/>
    <col min="9037" max="9037" width="97.85546875" style="325" customWidth="1"/>
    <col min="9038" max="9231" width="9.140625" style="325"/>
    <col min="9232" max="9232" width="1.28515625" style="325" customWidth="1"/>
    <col min="9233" max="9233" width="44.85546875" style="325" customWidth="1"/>
    <col min="9234" max="9234" width="47.28515625" style="325" customWidth="1"/>
    <col min="9235" max="9235" width="8.140625" style="325" customWidth="1"/>
    <col min="9236" max="9236" width="8.28515625" style="325" customWidth="1"/>
    <col min="9237" max="9237" width="5.42578125" style="325" customWidth="1"/>
    <col min="9238" max="9238" width="8.5703125" style="325" customWidth="1"/>
    <col min="9239" max="9239" width="13.7109375" style="325" customWidth="1"/>
    <col min="9240" max="9240" width="15.7109375" style="325" customWidth="1"/>
    <col min="9241" max="9241" width="14.7109375" style="325" customWidth="1"/>
    <col min="9242" max="9242" width="15" style="325" customWidth="1"/>
    <col min="9243" max="9244" width="14.28515625" style="325" customWidth="1"/>
    <col min="9245" max="9245" width="0" style="325" hidden="1" customWidth="1"/>
    <col min="9246" max="9246" width="18.85546875" style="325" customWidth="1"/>
    <col min="9247" max="9259" width="8" style="325" customWidth="1"/>
    <col min="9260" max="9263" width="9.28515625" style="325" customWidth="1"/>
    <col min="9264" max="9291" width="9.140625" style="325"/>
    <col min="9292" max="9292" width="64" style="325" customWidth="1"/>
    <col min="9293" max="9293" width="97.85546875" style="325" customWidth="1"/>
    <col min="9294" max="9487" width="9.140625" style="325"/>
    <col min="9488" max="9488" width="1.28515625" style="325" customWidth="1"/>
    <col min="9489" max="9489" width="44.85546875" style="325" customWidth="1"/>
    <col min="9490" max="9490" width="47.28515625" style="325" customWidth="1"/>
    <col min="9491" max="9491" width="8.140625" style="325" customWidth="1"/>
    <col min="9492" max="9492" width="8.28515625" style="325" customWidth="1"/>
    <col min="9493" max="9493" width="5.42578125" style="325" customWidth="1"/>
    <col min="9494" max="9494" width="8.5703125" style="325" customWidth="1"/>
    <col min="9495" max="9495" width="13.7109375" style="325" customWidth="1"/>
    <col min="9496" max="9496" width="15.7109375" style="325" customWidth="1"/>
    <col min="9497" max="9497" width="14.7109375" style="325" customWidth="1"/>
    <col min="9498" max="9498" width="15" style="325" customWidth="1"/>
    <col min="9499" max="9500" width="14.28515625" style="325" customWidth="1"/>
    <col min="9501" max="9501" width="0" style="325" hidden="1" customWidth="1"/>
    <col min="9502" max="9502" width="18.85546875" style="325" customWidth="1"/>
    <col min="9503" max="9515" width="8" style="325" customWidth="1"/>
    <col min="9516" max="9519" width="9.28515625" style="325" customWidth="1"/>
    <col min="9520" max="9547" width="9.140625" style="325"/>
    <col min="9548" max="9548" width="64" style="325" customWidth="1"/>
    <col min="9549" max="9549" width="97.85546875" style="325" customWidth="1"/>
    <col min="9550" max="9743" width="9.140625" style="325"/>
    <col min="9744" max="9744" width="1.28515625" style="325" customWidth="1"/>
    <col min="9745" max="9745" width="44.85546875" style="325" customWidth="1"/>
    <col min="9746" max="9746" width="47.28515625" style="325" customWidth="1"/>
    <col min="9747" max="9747" width="8.140625" style="325" customWidth="1"/>
    <col min="9748" max="9748" width="8.28515625" style="325" customWidth="1"/>
    <col min="9749" max="9749" width="5.42578125" style="325" customWidth="1"/>
    <col min="9750" max="9750" width="8.5703125" style="325" customWidth="1"/>
    <col min="9751" max="9751" width="13.7109375" style="325" customWidth="1"/>
    <col min="9752" max="9752" width="15.7109375" style="325" customWidth="1"/>
    <col min="9753" max="9753" width="14.7109375" style="325" customWidth="1"/>
    <col min="9754" max="9754" width="15" style="325" customWidth="1"/>
    <col min="9755" max="9756" width="14.28515625" style="325" customWidth="1"/>
    <col min="9757" max="9757" width="0" style="325" hidden="1" customWidth="1"/>
    <col min="9758" max="9758" width="18.85546875" style="325" customWidth="1"/>
    <col min="9759" max="9771" width="8" style="325" customWidth="1"/>
    <col min="9772" max="9775" width="9.28515625" style="325" customWidth="1"/>
    <col min="9776" max="9803" width="9.140625" style="325"/>
    <col min="9804" max="9804" width="64" style="325" customWidth="1"/>
    <col min="9805" max="9805" width="97.85546875" style="325" customWidth="1"/>
    <col min="9806" max="9999" width="9.140625" style="325"/>
    <col min="10000" max="10000" width="1.28515625" style="325" customWidth="1"/>
    <col min="10001" max="10001" width="44.85546875" style="325" customWidth="1"/>
    <col min="10002" max="10002" width="47.28515625" style="325" customWidth="1"/>
    <col min="10003" max="10003" width="8.140625" style="325" customWidth="1"/>
    <col min="10004" max="10004" width="8.28515625" style="325" customWidth="1"/>
    <col min="10005" max="10005" width="5.42578125" style="325" customWidth="1"/>
    <col min="10006" max="10006" width="8.5703125" style="325" customWidth="1"/>
    <col min="10007" max="10007" width="13.7109375" style="325" customWidth="1"/>
    <col min="10008" max="10008" width="15.7109375" style="325" customWidth="1"/>
    <col min="10009" max="10009" width="14.7109375" style="325" customWidth="1"/>
    <col min="10010" max="10010" width="15" style="325" customWidth="1"/>
    <col min="10011" max="10012" width="14.28515625" style="325" customWidth="1"/>
    <col min="10013" max="10013" width="0" style="325" hidden="1" customWidth="1"/>
    <col min="10014" max="10014" width="18.85546875" style="325" customWidth="1"/>
    <col min="10015" max="10027" width="8" style="325" customWidth="1"/>
    <col min="10028" max="10031" width="9.28515625" style="325" customWidth="1"/>
    <col min="10032" max="10059" width="9.140625" style="325"/>
    <col min="10060" max="10060" width="64" style="325" customWidth="1"/>
    <col min="10061" max="10061" width="97.85546875" style="325" customWidth="1"/>
    <col min="10062" max="10255" width="9.140625" style="325"/>
    <col min="10256" max="10256" width="1.28515625" style="325" customWidth="1"/>
    <col min="10257" max="10257" width="44.85546875" style="325" customWidth="1"/>
    <col min="10258" max="10258" width="47.28515625" style="325" customWidth="1"/>
    <col min="10259" max="10259" width="8.140625" style="325" customWidth="1"/>
    <col min="10260" max="10260" width="8.28515625" style="325" customWidth="1"/>
    <col min="10261" max="10261" width="5.42578125" style="325" customWidth="1"/>
    <col min="10262" max="10262" width="8.5703125" style="325" customWidth="1"/>
    <col min="10263" max="10263" width="13.7109375" style="325" customWidth="1"/>
    <col min="10264" max="10264" width="15.7109375" style="325" customWidth="1"/>
    <col min="10265" max="10265" width="14.7109375" style="325" customWidth="1"/>
    <col min="10266" max="10266" width="15" style="325" customWidth="1"/>
    <col min="10267" max="10268" width="14.28515625" style="325" customWidth="1"/>
    <col min="10269" max="10269" width="0" style="325" hidden="1" customWidth="1"/>
    <col min="10270" max="10270" width="18.85546875" style="325" customWidth="1"/>
    <col min="10271" max="10283" width="8" style="325" customWidth="1"/>
    <col min="10284" max="10287" width="9.28515625" style="325" customWidth="1"/>
    <col min="10288" max="10315" width="9.140625" style="325"/>
    <col min="10316" max="10316" width="64" style="325" customWidth="1"/>
    <col min="10317" max="10317" width="97.85546875" style="325" customWidth="1"/>
    <col min="10318" max="10511" width="9.140625" style="325"/>
    <col min="10512" max="10512" width="1.28515625" style="325" customWidth="1"/>
    <col min="10513" max="10513" width="44.85546875" style="325" customWidth="1"/>
    <col min="10514" max="10514" width="47.28515625" style="325" customWidth="1"/>
    <col min="10515" max="10515" width="8.140625" style="325" customWidth="1"/>
    <col min="10516" max="10516" width="8.28515625" style="325" customWidth="1"/>
    <col min="10517" max="10517" width="5.42578125" style="325" customWidth="1"/>
    <col min="10518" max="10518" width="8.5703125" style="325" customWidth="1"/>
    <col min="10519" max="10519" width="13.7109375" style="325" customWidth="1"/>
    <col min="10520" max="10520" width="15.7109375" style="325" customWidth="1"/>
    <col min="10521" max="10521" width="14.7109375" style="325" customWidth="1"/>
    <col min="10522" max="10522" width="15" style="325" customWidth="1"/>
    <col min="10523" max="10524" width="14.28515625" style="325" customWidth="1"/>
    <col min="10525" max="10525" width="0" style="325" hidden="1" customWidth="1"/>
    <col min="10526" max="10526" width="18.85546875" style="325" customWidth="1"/>
    <col min="10527" max="10539" width="8" style="325" customWidth="1"/>
    <col min="10540" max="10543" width="9.28515625" style="325" customWidth="1"/>
    <col min="10544" max="10571" width="9.140625" style="325"/>
    <col min="10572" max="10572" width="64" style="325" customWidth="1"/>
    <col min="10573" max="10573" width="97.85546875" style="325" customWidth="1"/>
    <col min="10574" max="10767" width="9.140625" style="325"/>
    <col min="10768" max="10768" width="1.28515625" style="325" customWidth="1"/>
    <col min="10769" max="10769" width="44.85546875" style="325" customWidth="1"/>
    <col min="10770" max="10770" width="47.28515625" style="325" customWidth="1"/>
    <col min="10771" max="10771" width="8.140625" style="325" customWidth="1"/>
    <col min="10772" max="10772" width="8.28515625" style="325" customWidth="1"/>
    <col min="10773" max="10773" width="5.42578125" style="325" customWidth="1"/>
    <col min="10774" max="10774" width="8.5703125" style="325" customWidth="1"/>
    <col min="10775" max="10775" width="13.7109375" style="325" customWidth="1"/>
    <col min="10776" max="10776" width="15.7109375" style="325" customWidth="1"/>
    <col min="10777" max="10777" width="14.7109375" style="325" customWidth="1"/>
    <col min="10778" max="10778" width="15" style="325" customWidth="1"/>
    <col min="10779" max="10780" width="14.28515625" style="325" customWidth="1"/>
    <col min="10781" max="10781" width="0" style="325" hidden="1" customWidth="1"/>
    <col min="10782" max="10782" width="18.85546875" style="325" customWidth="1"/>
    <col min="10783" max="10795" width="8" style="325" customWidth="1"/>
    <col min="10796" max="10799" width="9.28515625" style="325" customWidth="1"/>
    <col min="10800" max="10827" width="9.140625" style="325"/>
    <col min="10828" max="10828" width="64" style="325" customWidth="1"/>
    <col min="10829" max="10829" width="97.85546875" style="325" customWidth="1"/>
    <col min="10830" max="11023" width="9.140625" style="325"/>
    <col min="11024" max="11024" width="1.28515625" style="325" customWidth="1"/>
    <col min="11025" max="11025" width="44.85546875" style="325" customWidth="1"/>
    <col min="11026" max="11026" width="47.28515625" style="325" customWidth="1"/>
    <col min="11027" max="11027" width="8.140625" style="325" customWidth="1"/>
    <col min="11028" max="11028" width="8.28515625" style="325" customWidth="1"/>
    <col min="11029" max="11029" width="5.42578125" style="325" customWidth="1"/>
    <col min="11030" max="11030" width="8.5703125" style="325" customWidth="1"/>
    <col min="11031" max="11031" width="13.7109375" style="325" customWidth="1"/>
    <col min="11032" max="11032" width="15.7109375" style="325" customWidth="1"/>
    <col min="11033" max="11033" width="14.7109375" style="325" customWidth="1"/>
    <col min="11034" max="11034" width="15" style="325" customWidth="1"/>
    <col min="11035" max="11036" width="14.28515625" style="325" customWidth="1"/>
    <col min="11037" max="11037" width="0" style="325" hidden="1" customWidth="1"/>
    <col min="11038" max="11038" width="18.85546875" style="325" customWidth="1"/>
    <col min="11039" max="11051" width="8" style="325" customWidth="1"/>
    <col min="11052" max="11055" width="9.28515625" style="325" customWidth="1"/>
    <col min="11056" max="11083" width="9.140625" style="325"/>
    <col min="11084" max="11084" width="64" style="325" customWidth="1"/>
    <col min="11085" max="11085" width="97.85546875" style="325" customWidth="1"/>
    <col min="11086" max="11279" width="9.140625" style="325"/>
    <col min="11280" max="11280" width="1.28515625" style="325" customWidth="1"/>
    <col min="11281" max="11281" width="44.85546875" style="325" customWidth="1"/>
    <col min="11282" max="11282" width="47.28515625" style="325" customWidth="1"/>
    <col min="11283" max="11283" width="8.140625" style="325" customWidth="1"/>
    <col min="11284" max="11284" width="8.28515625" style="325" customWidth="1"/>
    <col min="11285" max="11285" width="5.42578125" style="325" customWidth="1"/>
    <col min="11286" max="11286" width="8.5703125" style="325" customWidth="1"/>
    <col min="11287" max="11287" width="13.7109375" style="325" customWidth="1"/>
    <col min="11288" max="11288" width="15.7109375" style="325" customWidth="1"/>
    <col min="11289" max="11289" width="14.7109375" style="325" customWidth="1"/>
    <col min="11290" max="11290" width="15" style="325" customWidth="1"/>
    <col min="11291" max="11292" width="14.28515625" style="325" customWidth="1"/>
    <col min="11293" max="11293" width="0" style="325" hidden="1" customWidth="1"/>
    <col min="11294" max="11294" width="18.85546875" style="325" customWidth="1"/>
    <col min="11295" max="11307" width="8" style="325" customWidth="1"/>
    <col min="11308" max="11311" width="9.28515625" style="325" customWidth="1"/>
    <col min="11312" max="11339" width="9.140625" style="325"/>
    <col min="11340" max="11340" width="64" style="325" customWidth="1"/>
    <col min="11341" max="11341" width="97.85546875" style="325" customWidth="1"/>
    <col min="11342" max="11535" width="9.140625" style="325"/>
    <col min="11536" max="11536" width="1.28515625" style="325" customWidth="1"/>
    <col min="11537" max="11537" width="44.85546875" style="325" customWidth="1"/>
    <col min="11538" max="11538" width="47.28515625" style="325" customWidth="1"/>
    <col min="11539" max="11539" width="8.140625" style="325" customWidth="1"/>
    <col min="11540" max="11540" width="8.28515625" style="325" customWidth="1"/>
    <col min="11541" max="11541" width="5.42578125" style="325" customWidth="1"/>
    <col min="11542" max="11542" width="8.5703125" style="325" customWidth="1"/>
    <col min="11543" max="11543" width="13.7109375" style="325" customWidth="1"/>
    <col min="11544" max="11544" width="15.7109375" style="325" customWidth="1"/>
    <col min="11545" max="11545" width="14.7109375" style="325" customWidth="1"/>
    <col min="11546" max="11546" width="15" style="325" customWidth="1"/>
    <col min="11547" max="11548" width="14.28515625" style="325" customWidth="1"/>
    <col min="11549" max="11549" width="0" style="325" hidden="1" customWidth="1"/>
    <col min="11550" max="11550" width="18.85546875" style="325" customWidth="1"/>
    <col min="11551" max="11563" width="8" style="325" customWidth="1"/>
    <col min="11564" max="11567" width="9.28515625" style="325" customWidth="1"/>
    <col min="11568" max="11595" width="9.140625" style="325"/>
    <col min="11596" max="11596" width="64" style="325" customWidth="1"/>
    <col min="11597" max="11597" width="97.85546875" style="325" customWidth="1"/>
    <col min="11598" max="11791" width="9.140625" style="325"/>
    <col min="11792" max="11792" width="1.28515625" style="325" customWidth="1"/>
    <col min="11793" max="11793" width="44.85546875" style="325" customWidth="1"/>
    <col min="11794" max="11794" width="47.28515625" style="325" customWidth="1"/>
    <col min="11795" max="11795" width="8.140625" style="325" customWidth="1"/>
    <col min="11796" max="11796" width="8.28515625" style="325" customWidth="1"/>
    <col min="11797" max="11797" width="5.42578125" style="325" customWidth="1"/>
    <col min="11798" max="11798" width="8.5703125" style="325" customWidth="1"/>
    <col min="11799" max="11799" width="13.7109375" style="325" customWidth="1"/>
    <col min="11800" max="11800" width="15.7109375" style="325" customWidth="1"/>
    <col min="11801" max="11801" width="14.7109375" style="325" customWidth="1"/>
    <col min="11802" max="11802" width="15" style="325" customWidth="1"/>
    <col min="11803" max="11804" width="14.28515625" style="325" customWidth="1"/>
    <col min="11805" max="11805" width="0" style="325" hidden="1" customWidth="1"/>
    <col min="11806" max="11806" width="18.85546875" style="325" customWidth="1"/>
    <col min="11807" max="11819" width="8" style="325" customWidth="1"/>
    <col min="11820" max="11823" width="9.28515625" style="325" customWidth="1"/>
    <col min="11824" max="11851" width="9.140625" style="325"/>
    <col min="11852" max="11852" width="64" style="325" customWidth="1"/>
    <col min="11853" max="11853" width="97.85546875" style="325" customWidth="1"/>
    <col min="11854" max="12047" width="9.140625" style="325"/>
    <col min="12048" max="12048" width="1.28515625" style="325" customWidth="1"/>
    <col min="12049" max="12049" width="44.85546875" style="325" customWidth="1"/>
    <col min="12050" max="12050" width="47.28515625" style="325" customWidth="1"/>
    <col min="12051" max="12051" width="8.140625" style="325" customWidth="1"/>
    <col min="12052" max="12052" width="8.28515625" style="325" customWidth="1"/>
    <col min="12053" max="12053" width="5.42578125" style="325" customWidth="1"/>
    <col min="12054" max="12054" width="8.5703125" style="325" customWidth="1"/>
    <col min="12055" max="12055" width="13.7109375" style="325" customWidth="1"/>
    <col min="12056" max="12056" width="15.7109375" style="325" customWidth="1"/>
    <col min="12057" max="12057" width="14.7109375" style="325" customWidth="1"/>
    <col min="12058" max="12058" width="15" style="325" customWidth="1"/>
    <col min="12059" max="12060" width="14.28515625" style="325" customWidth="1"/>
    <col min="12061" max="12061" width="0" style="325" hidden="1" customWidth="1"/>
    <col min="12062" max="12062" width="18.85546875" style="325" customWidth="1"/>
    <col min="12063" max="12075" width="8" style="325" customWidth="1"/>
    <col min="12076" max="12079" width="9.28515625" style="325" customWidth="1"/>
    <col min="12080" max="12107" width="9.140625" style="325"/>
    <col min="12108" max="12108" width="64" style="325" customWidth="1"/>
    <col min="12109" max="12109" width="97.85546875" style="325" customWidth="1"/>
    <col min="12110" max="12303" width="9.140625" style="325"/>
    <col min="12304" max="12304" width="1.28515625" style="325" customWidth="1"/>
    <col min="12305" max="12305" width="44.85546875" style="325" customWidth="1"/>
    <col min="12306" max="12306" width="47.28515625" style="325" customWidth="1"/>
    <col min="12307" max="12307" width="8.140625" style="325" customWidth="1"/>
    <col min="12308" max="12308" width="8.28515625" style="325" customWidth="1"/>
    <col min="12309" max="12309" width="5.42578125" style="325" customWidth="1"/>
    <col min="12310" max="12310" width="8.5703125" style="325" customWidth="1"/>
    <col min="12311" max="12311" width="13.7109375" style="325" customWidth="1"/>
    <col min="12312" max="12312" width="15.7109375" style="325" customWidth="1"/>
    <col min="12313" max="12313" width="14.7109375" style="325" customWidth="1"/>
    <col min="12314" max="12314" width="15" style="325" customWidth="1"/>
    <col min="12315" max="12316" width="14.28515625" style="325" customWidth="1"/>
    <col min="12317" max="12317" width="0" style="325" hidden="1" customWidth="1"/>
    <col min="12318" max="12318" width="18.85546875" style="325" customWidth="1"/>
    <col min="12319" max="12331" width="8" style="325" customWidth="1"/>
    <col min="12332" max="12335" width="9.28515625" style="325" customWidth="1"/>
    <col min="12336" max="12363" width="9.140625" style="325"/>
    <col min="12364" max="12364" width="64" style="325" customWidth="1"/>
    <col min="12365" max="12365" width="97.85546875" style="325" customWidth="1"/>
    <col min="12366" max="12559" width="9.140625" style="325"/>
    <col min="12560" max="12560" width="1.28515625" style="325" customWidth="1"/>
    <col min="12561" max="12561" width="44.85546875" style="325" customWidth="1"/>
    <col min="12562" max="12562" width="47.28515625" style="325" customWidth="1"/>
    <col min="12563" max="12563" width="8.140625" style="325" customWidth="1"/>
    <col min="12564" max="12564" width="8.28515625" style="325" customWidth="1"/>
    <col min="12565" max="12565" width="5.42578125" style="325" customWidth="1"/>
    <col min="12566" max="12566" width="8.5703125" style="325" customWidth="1"/>
    <col min="12567" max="12567" width="13.7109375" style="325" customWidth="1"/>
    <col min="12568" max="12568" width="15.7109375" style="325" customWidth="1"/>
    <col min="12569" max="12569" width="14.7109375" style="325" customWidth="1"/>
    <col min="12570" max="12570" width="15" style="325" customWidth="1"/>
    <col min="12571" max="12572" width="14.28515625" style="325" customWidth="1"/>
    <col min="12573" max="12573" width="0" style="325" hidden="1" customWidth="1"/>
    <col min="12574" max="12574" width="18.85546875" style="325" customWidth="1"/>
    <col min="12575" max="12587" width="8" style="325" customWidth="1"/>
    <col min="12588" max="12591" width="9.28515625" style="325" customWidth="1"/>
    <col min="12592" max="12619" width="9.140625" style="325"/>
    <col min="12620" max="12620" width="64" style="325" customWidth="1"/>
    <col min="12621" max="12621" width="97.85546875" style="325" customWidth="1"/>
    <col min="12622" max="12815" width="9.140625" style="325"/>
    <col min="12816" max="12816" width="1.28515625" style="325" customWidth="1"/>
    <col min="12817" max="12817" width="44.85546875" style="325" customWidth="1"/>
    <col min="12818" max="12818" width="47.28515625" style="325" customWidth="1"/>
    <col min="12819" max="12819" width="8.140625" style="325" customWidth="1"/>
    <col min="12820" max="12820" width="8.28515625" style="325" customWidth="1"/>
    <col min="12821" max="12821" width="5.42578125" style="325" customWidth="1"/>
    <col min="12822" max="12822" width="8.5703125" style="325" customWidth="1"/>
    <col min="12823" max="12823" width="13.7109375" style="325" customWidth="1"/>
    <col min="12824" max="12824" width="15.7109375" style="325" customWidth="1"/>
    <col min="12825" max="12825" width="14.7109375" style="325" customWidth="1"/>
    <col min="12826" max="12826" width="15" style="325" customWidth="1"/>
    <col min="12827" max="12828" width="14.28515625" style="325" customWidth="1"/>
    <col min="12829" max="12829" width="0" style="325" hidden="1" customWidth="1"/>
    <col min="12830" max="12830" width="18.85546875" style="325" customWidth="1"/>
    <col min="12831" max="12843" width="8" style="325" customWidth="1"/>
    <col min="12844" max="12847" width="9.28515625" style="325" customWidth="1"/>
    <col min="12848" max="12875" width="9.140625" style="325"/>
    <col min="12876" max="12876" width="64" style="325" customWidth="1"/>
    <col min="12877" max="12877" width="97.85546875" style="325" customWidth="1"/>
    <col min="12878" max="13071" width="9.140625" style="325"/>
    <col min="13072" max="13072" width="1.28515625" style="325" customWidth="1"/>
    <col min="13073" max="13073" width="44.85546875" style="325" customWidth="1"/>
    <col min="13074" max="13074" width="47.28515625" style="325" customWidth="1"/>
    <col min="13075" max="13075" width="8.140625" style="325" customWidth="1"/>
    <col min="13076" max="13076" width="8.28515625" style="325" customWidth="1"/>
    <col min="13077" max="13077" width="5.42578125" style="325" customWidth="1"/>
    <col min="13078" max="13078" width="8.5703125" style="325" customWidth="1"/>
    <col min="13079" max="13079" width="13.7109375" style="325" customWidth="1"/>
    <col min="13080" max="13080" width="15.7109375" style="325" customWidth="1"/>
    <col min="13081" max="13081" width="14.7109375" style="325" customWidth="1"/>
    <col min="13082" max="13082" width="15" style="325" customWidth="1"/>
    <col min="13083" max="13084" width="14.28515625" style="325" customWidth="1"/>
    <col min="13085" max="13085" width="0" style="325" hidden="1" customWidth="1"/>
    <col min="13086" max="13086" width="18.85546875" style="325" customWidth="1"/>
    <col min="13087" max="13099" width="8" style="325" customWidth="1"/>
    <col min="13100" max="13103" width="9.28515625" style="325" customWidth="1"/>
    <col min="13104" max="13131" width="9.140625" style="325"/>
    <col min="13132" max="13132" width="64" style="325" customWidth="1"/>
    <col min="13133" max="13133" width="97.85546875" style="325" customWidth="1"/>
    <col min="13134" max="13327" width="9.140625" style="325"/>
    <col min="13328" max="13328" width="1.28515625" style="325" customWidth="1"/>
    <col min="13329" max="13329" width="44.85546875" style="325" customWidth="1"/>
    <col min="13330" max="13330" width="47.28515625" style="325" customWidth="1"/>
    <col min="13331" max="13331" width="8.140625" style="325" customWidth="1"/>
    <col min="13332" max="13332" width="8.28515625" style="325" customWidth="1"/>
    <col min="13333" max="13333" width="5.42578125" style="325" customWidth="1"/>
    <col min="13334" max="13334" width="8.5703125" style="325" customWidth="1"/>
    <col min="13335" max="13335" width="13.7109375" style="325" customWidth="1"/>
    <col min="13336" max="13336" width="15.7109375" style="325" customWidth="1"/>
    <col min="13337" max="13337" width="14.7109375" style="325" customWidth="1"/>
    <col min="13338" max="13338" width="15" style="325" customWidth="1"/>
    <col min="13339" max="13340" width="14.28515625" style="325" customWidth="1"/>
    <col min="13341" max="13341" width="0" style="325" hidden="1" customWidth="1"/>
    <col min="13342" max="13342" width="18.85546875" style="325" customWidth="1"/>
    <col min="13343" max="13355" width="8" style="325" customWidth="1"/>
    <col min="13356" max="13359" width="9.28515625" style="325" customWidth="1"/>
    <col min="13360" max="13387" width="9.140625" style="325"/>
    <col min="13388" max="13388" width="64" style="325" customWidth="1"/>
    <col min="13389" max="13389" width="97.85546875" style="325" customWidth="1"/>
    <col min="13390" max="13583" width="9.140625" style="325"/>
    <col min="13584" max="13584" width="1.28515625" style="325" customWidth="1"/>
    <col min="13585" max="13585" width="44.85546875" style="325" customWidth="1"/>
    <col min="13586" max="13586" width="47.28515625" style="325" customWidth="1"/>
    <col min="13587" max="13587" width="8.140625" style="325" customWidth="1"/>
    <col min="13588" max="13588" width="8.28515625" style="325" customWidth="1"/>
    <col min="13589" max="13589" width="5.42578125" style="325" customWidth="1"/>
    <col min="13590" max="13590" width="8.5703125" style="325" customWidth="1"/>
    <col min="13591" max="13591" width="13.7109375" style="325" customWidth="1"/>
    <col min="13592" max="13592" width="15.7109375" style="325" customWidth="1"/>
    <col min="13593" max="13593" width="14.7109375" style="325" customWidth="1"/>
    <col min="13594" max="13594" width="15" style="325" customWidth="1"/>
    <col min="13595" max="13596" width="14.28515625" style="325" customWidth="1"/>
    <col min="13597" max="13597" width="0" style="325" hidden="1" customWidth="1"/>
    <col min="13598" max="13598" width="18.85546875" style="325" customWidth="1"/>
    <col min="13599" max="13611" width="8" style="325" customWidth="1"/>
    <col min="13612" max="13615" width="9.28515625" style="325" customWidth="1"/>
    <col min="13616" max="13643" width="9.140625" style="325"/>
    <col min="13644" max="13644" width="64" style="325" customWidth="1"/>
    <col min="13645" max="13645" width="97.85546875" style="325" customWidth="1"/>
    <col min="13646" max="13839" width="9.140625" style="325"/>
    <col min="13840" max="13840" width="1.28515625" style="325" customWidth="1"/>
    <col min="13841" max="13841" width="44.85546875" style="325" customWidth="1"/>
    <col min="13842" max="13842" width="47.28515625" style="325" customWidth="1"/>
    <col min="13843" max="13843" width="8.140625" style="325" customWidth="1"/>
    <col min="13844" max="13844" width="8.28515625" style="325" customWidth="1"/>
    <col min="13845" max="13845" width="5.42578125" style="325" customWidth="1"/>
    <col min="13846" max="13846" width="8.5703125" style="325" customWidth="1"/>
    <col min="13847" max="13847" width="13.7109375" style="325" customWidth="1"/>
    <col min="13848" max="13848" width="15.7109375" style="325" customWidth="1"/>
    <col min="13849" max="13849" width="14.7109375" style="325" customWidth="1"/>
    <col min="13850" max="13850" width="15" style="325" customWidth="1"/>
    <col min="13851" max="13852" width="14.28515625" style="325" customWidth="1"/>
    <col min="13853" max="13853" width="0" style="325" hidden="1" customWidth="1"/>
    <col min="13854" max="13854" width="18.85546875" style="325" customWidth="1"/>
    <col min="13855" max="13867" width="8" style="325" customWidth="1"/>
    <col min="13868" max="13871" width="9.28515625" style="325" customWidth="1"/>
    <col min="13872" max="13899" width="9.140625" style="325"/>
    <col min="13900" max="13900" width="64" style="325" customWidth="1"/>
    <col min="13901" max="13901" width="97.85546875" style="325" customWidth="1"/>
    <col min="13902" max="14095" width="9.140625" style="325"/>
    <col min="14096" max="14096" width="1.28515625" style="325" customWidth="1"/>
    <col min="14097" max="14097" width="44.85546875" style="325" customWidth="1"/>
    <col min="14098" max="14098" width="47.28515625" style="325" customWidth="1"/>
    <col min="14099" max="14099" width="8.140625" style="325" customWidth="1"/>
    <col min="14100" max="14100" width="8.28515625" style="325" customWidth="1"/>
    <col min="14101" max="14101" width="5.42578125" style="325" customWidth="1"/>
    <col min="14102" max="14102" width="8.5703125" style="325" customWidth="1"/>
    <col min="14103" max="14103" width="13.7109375" style="325" customWidth="1"/>
    <col min="14104" max="14104" width="15.7109375" style="325" customWidth="1"/>
    <col min="14105" max="14105" width="14.7109375" style="325" customWidth="1"/>
    <col min="14106" max="14106" width="15" style="325" customWidth="1"/>
    <col min="14107" max="14108" width="14.28515625" style="325" customWidth="1"/>
    <col min="14109" max="14109" width="0" style="325" hidden="1" customWidth="1"/>
    <col min="14110" max="14110" width="18.85546875" style="325" customWidth="1"/>
    <col min="14111" max="14123" width="8" style="325" customWidth="1"/>
    <col min="14124" max="14127" width="9.28515625" style="325" customWidth="1"/>
    <col min="14128" max="14155" width="9.140625" style="325"/>
    <col min="14156" max="14156" width="64" style="325" customWidth="1"/>
    <col min="14157" max="14157" width="97.85546875" style="325" customWidth="1"/>
    <col min="14158" max="14351" width="9.140625" style="325"/>
    <col min="14352" max="14352" width="1.28515625" style="325" customWidth="1"/>
    <col min="14353" max="14353" width="44.85546875" style="325" customWidth="1"/>
    <col min="14354" max="14354" width="47.28515625" style="325" customWidth="1"/>
    <col min="14355" max="14355" width="8.140625" style="325" customWidth="1"/>
    <col min="14356" max="14356" width="8.28515625" style="325" customWidth="1"/>
    <col min="14357" max="14357" width="5.42578125" style="325" customWidth="1"/>
    <col min="14358" max="14358" width="8.5703125" style="325" customWidth="1"/>
    <col min="14359" max="14359" width="13.7109375" style="325" customWidth="1"/>
    <col min="14360" max="14360" width="15.7109375" style="325" customWidth="1"/>
    <col min="14361" max="14361" width="14.7109375" style="325" customWidth="1"/>
    <col min="14362" max="14362" width="15" style="325" customWidth="1"/>
    <col min="14363" max="14364" width="14.28515625" style="325" customWidth="1"/>
    <col min="14365" max="14365" width="0" style="325" hidden="1" customWidth="1"/>
    <col min="14366" max="14366" width="18.85546875" style="325" customWidth="1"/>
    <col min="14367" max="14379" width="8" style="325" customWidth="1"/>
    <col min="14380" max="14383" width="9.28515625" style="325" customWidth="1"/>
    <col min="14384" max="14411" width="9.140625" style="325"/>
    <col min="14412" max="14412" width="64" style="325" customWidth="1"/>
    <col min="14413" max="14413" width="97.85546875" style="325" customWidth="1"/>
    <col min="14414" max="14607" width="9.140625" style="325"/>
    <col min="14608" max="14608" width="1.28515625" style="325" customWidth="1"/>
    <col min="14609" max="14609" width="44.85546875" style="325" customWidth="1"/>
    <col min="14610" max="14610" width="47.28515625" style="325" customWidth="1"/>
    <col min="14611" max="14611" width="8.140625" style="325" customWidth="1"/>
    <col min="14612" max="14612" width="8.28515625" style="325" customWidth="1"/>
    <col min="14613" max="14613" width="5.42578125" style="325" customWidth="1"/>
    <col min="14614" max="14614" width="8.5703125" style="325" customWidth="1"/>
    <col min="14615" max="14615" width="13.7109375" style="325" customWidth="1"/>
    <col min="14616" max="14616" width="15.7109375" style="325" customWidth="1"/>
    <col min="14617" max="14617" width="14.7109375" style="325" customWidth="1"/>
    <col min="14618" max="14618" width="15" style="325" customWidth="1"/>
    <col min="14619" max="14620" width="14.28515625" style="325" customWidth="1"/>
    <col min="14621" max="14621" width="0" style="325" hidden="1" customWidth="1"/>
    <col min="14622" max="14622" width="18.85546875" style="325" customWidth="1"/>
    <col min="14623" max="14635" width="8" style="325" customWidth="1"/>
    <col min="14636" max="14639" width="9.28515625" style="325" customWidth="1"/>
    <col min="14640" max="14667" width="9.140625" style="325"/>
    <col min="14668" max="14668" width="64" style="325" customWidth="1"/>
    <col min="14669" max="14669" width="97.85546875" style="325" customWidth="1"/>
    <col min="14670" max="14863" width="9.140625" style="325"/>
    <col min="14864" max="14864" width="1.28515625" style="325" customWidth="1"/>
    <col min="14865" max="14865" width="44.85546875" style="325" customWidth="1"/>
    <col min="14866" max="14866" width="47.28515625" style="325" customWidth="1"/>
    <col min="14867" max="14867" width="8.140625" style="325" customWidth="1"/>
    <col min="14868" max="14868" width="8.28515625" style="325" customWidth="1"/>
    <col min="14869" max="14869" width="5.42578125" style="325" customWidth="1"/>
    <col min="14870" max="14870" width="8.5703125" style="325" customWidth="1"/>
    <col min="14871" max="14871" width="13.7109375" style="325" customWidth="1"/>
    <col min="14872" max="14872" width="15.7109375" style="325" customWidth="1"/>
    <col min="14873" max="14873" width="14.7109375" style="325" customWidth="1"/>
    <col min="14874" max="14874" width="15" style="325" customWidth="1"/>
    <col min="14875" max="14876" width="14.28515625" style="325" customWidth="1"/>
    <col min="14877" max="14877" width="0" style="325" hidden="1" customWidth="1"/>
    <col min="14878" max="14878" width="18.85546875" style="325" customWidth="1"/>
    <col min="14879" max="14891" width="8" style="325" customWidth="1"/>
    <col min="14892" max="14895" width="9.28515625" style="325" customWidth="1"/>
    <col min="14896" max="14923" width="9.140625" style="325"/>
    <col min="14924" max="14924" width="64" style="325" customWidth="1"/>
    <col min="14925" max="14925" width="97.85546875" style="325" customWidth="1"/>
    <col min="14926" max="15119" width="9.140625" style="325"/>
    <col min="15120" max="15120" width="1.28515625" style="325" customWidth="1"/>
    <col min="15121" max="15121" width="44.85546875" style="325" customWidth="1"/>
    <col min="15122" max="15122" width="47.28515625" style="325" customWidth="1"/>
    <col min="15123" max="15123" width="8.140625" style="325" customWidth="1"/>
    <col min="15124" max="15124" width="8.28515625" style="325" customWidth="1"/>
    <col min="15125" max="15125" width="5.42578125" style="325" customWidth="1"/>
    <col min="15126" max="15126" width="8.5703125" style="325" customWidth="1"/>
    <col min="15127" max="15127" width="13.7109375" style="325" customWidth="1"/>
    <col min="15128" max="15128" width="15.7109375" style="325" customWidth="1"/>
    <col min="15129" max="15129" width="14.7109375" style="325" customWidth="1"/>
    <col min="15130" max="15130" width="15" style="325" customWidth="1"/>
    <col min="15131" max="15132" width="14.28515625" style="325" customWidth="1"/>
    <col min="15133" max="15133" width="0" style="325" hidden="1" customWidth="1"/>
    <col min="15134" max="15134" width="18.85546875" style="325" customWidth="1"/>
    <col min="15135" max="15147" width="8" style="325" customWidth="1"/>
    <col min="15148" max="15151" width="9.28515625" style="325" customWidth="1"/>
    <col min="15152" max="15179" width="9.140625" style="325"/>
    <col min="15180" max="15180" width="64" style="325" customWidth="1"/>
    <col min="15181" max="15181" width="97.85546875" style="325" customWidth="1"/>
    <col min="15182" max="15375" width="9.140625" style="325"/>
    <col min="15376" max="15376" width="1.28515625" style="325" customWidth="1"/>
    <col min="15377" max="15377" width="44.85546875" style="325" customWidth="1"/>
    <col min="15378" max="15378" width="47.28515625" style="325" customWidth="1"/>
    <col min="15379" max="15379" width="8.140625" style="325" customWidth="1"/>
    <col min="15380" max="15380" width="8.28515625" style="325" customWidth="1"/>
    <col min="15381" max="15381" width="5.42578125" style="325" customWidth="1"/>
    <col min="15382" max="15382" width="8.5703125" style="325" customWidth="1"/>
    <col min="15383" max="15383" width="13.7109375" style="325" customWidth="1"/>
    <col min="15384" max="15384" width="15.7109375" style="325" customWidth="1"/>
    <col min="15385" max="15385" width="14.7109375" style="325" customWidth="1"/>
    <col min="15386" max="15386" width="15" style="325" customWidth="1"/>
    <col min="15387" max="15388" width="14.28515625" style="325" customWidth="1"/>
    <col min="15389" max="15389" width="0" style="325" hidden="1" customWidth="1"/>
    <col min="15390" max="15390" width="18.85546875" style="325" customWidth="1"/>
    <col min="15391" max="15403" width="8" style="325" customWidth="1"/>
    <col min="15404" max="15407" width="9.28515625" style="325" customWidth="1"/>
    <col min="15408" max="15435" width="9.140625" style="325"/>
    <col min="15436" max="15436" width="64" style="325" customWidth="1"/>
    <col min="15437" max="15437" width="97.85546875" style="325" customWidth="1"/>
    <col min="15438" max="15631" width="9.140625" style="325"/>
    <col min="15632" max="15632" width="1.28515625" style="325" customWidth="1"/>
    <col min="15633" max="15633" width="44.85546875" style="325" customWidth="1"/>
    <col min="15634" max="15634" width="47.28515625" style="325" customWidth="1"/>
    <col min="15635" max="15635" width="8.140625" style="325" customWidth="1"/>
    <col min="15636" max="15636" width="8.28515625" style="325" customWidth="1"/>
    <col min="15637" max="15637" width="5.42578125" style="325" customWidth="1"/>
    <col min="15638" max="15638" width="8.5703125" style="325" customWidth="1"/>
    <col min="15639" max="15639" width="13.7109375" style="325" customWidth="1"/>
    <col min="15640" max="15640" width="15.7109375" style="325" customWidth="1"/>
    <col min="15641" max="15641" width="14.7109375" style="325" customWidth="1"/>
    <col min="15642" max="15642" width="15" style="325" customWidth="1"/>
    <col min="15643" max="15644" width="14.28515625" style="325" customWidth="1"/>
    <col min="15645" max="15645" width="0" style="325" hidden="1" customWidth="1"/>
    <col min="15646" max="15646" width="18.85546875" style="325" customWidth="1"/>
    <col min="15647" max="15659" width="8" style="325" customWidth="1"/>
    <col min="15660" max="15663" width="9.28515625" style="325" customWidth="1"/>
    <col min="15664" max="15691" width="9.140625" style="325"/>
    <col min="15692" max="15692" width="64" style="325" customWidth="1"/>
    <col min="15693" max="15693" width="97.85546875" style="325" customWidth="1"/>
    <col min="15694" max="15887" width="9.140625" style="325"/>
    <col min="15888" max="15888" width="1.28515625" style="325" customWidth="1"/>
    <col min="15889" max="15889" width="44.85546875" style="325" customWidth="1"/>
    <col min="15890" max="15890" width="47.28515625" style="325" customWidth="1"/>
    <col min="15891" max="15891" width="8.140625" style="325" customWidth="1"/>
    <col min="15892" max="15892" width="8.28515625" style="325" customWidth="1"/>
    <col min="15893" max="15893" width="5.42578125" style="325" customWidth="1"/>
    <col min="15894" max="15894" width="8.5703125" style="325" customWidth="1"/>
    <col min="15895" max="15895" width="13.7109375" style="325" customWidth="1"/>
    <col min="15896" max="15896" width="15.7109375" style="325" customWidth="1"/>
    <col min="15897" max="15897" width="14.7109375" style="325" customWidth="1"/>
    <col min="15898" max="15898" width="15" style="325" customWidth="1"/>
    <col min="15899" max="15900" width="14.28515625" style="325" customWidth="1"/>
    <col min="15901" max="15901" width="0" style="325" hidden="1" customWidth="1"/>
    <col min="15902" max="15902" width="18.85546875" style="325" customWidth="1"/>
    <col min="15903" max="15915" width="8" style="325" customWidth="1"/>
    <col min="15916" max="15919" width="9.28515625" style="325" customWidth="1"/>
    <col min="15920" max="15947" width="9.140625" style="325"/>
    <col min="15948" max="15948" width="64" style="325" customWidth="1"/>
    <col min="15949" max="15949" width="97.85546875" style="325" customWidth="1"/>
    <col min="15950" max="16143" width="9.140625" style="325"/>
    <col min="16144" max="16144" width="1.28515625" style="325" customWidth="1"/>
    <col min="16145" max="16145" width="44.85546875" style="325" customWidth="1"/>
    <col min="16146" max="16146" width="47.28515625" style="325" customWidth="1"/>
    <col min="16147" max="16147" width="8.140625" style="325" customWidth="1"/>
    <col min="16148" max="16148" width="8.28515625" style="325" customWidth="1"/>
    <col min="16149" max="16149" width="5.42578125" style="325" customWidth="1"/>
    <col min="16150" max="16150" width="8.5703125" style="325" customWidth="1"/>
    <col min="16151" max="16151" width="13.7109375" style="325" customWidth="1"/>
    <col min="16152" max="16152" width="15.7109375" style="325" customWidth="1"/>
    <col min="16153" max="16153" width="14.7109375" style="325" customWidth="1"/>
    <col min="16154" max="16154" width="15" style="325" customWidth="1"/>
    <col min="16155" max="16156" width="14.28515625" style="325" customWidth="1"/>
    <col min="16157" max="16157" width="0" style="325" hidden="1" customWidth="1"/>
    <col min="16158" max="16158" width="18.85546875" style="325" customWidth="1"/>
    <col min="16159" max="16171" width="8" style="325" customWidth="1"/>
    <col min="16172" max="16175" width="9.28515625" style="325" customWidth="1"/>
    <col min="16176" max="16203" width="9.140625" style="325"/>
    <col min="16204" max="16204" width="64" style="325" customWidth="1"/>
    <col min="16205" max="16205" width="97.85546875" style="325" customWidth="1"/>
    <col min="16206" max="16384" width="9.140625" style="325"/>
  </cols>
  <sheetData>
    <row r="1" spans="1:77" ht="4.5" customHeight="1" thickBot="1">
      <c r="A1" s="321"/>
      <c r="B1" s="322"/>
      <c r="C1" s="322"/>
      <c r="D1" s="322"/>
      <c r="E1" s="376"/>
      <c r="F1" s="376"/>
      <c r="G1" s="376"/>
      <c r="H1" s="376"/>
      <c r="I1" s="376"/>
      <c r="J1" s="376"/>
      <c r="K1" s="376"/>
      <c r="L1" s="376"/>
      <c r="M1" s="376"/>
      <c r="N1" s="376"/>
      <c r="O1" s="376"/>
      <c r="P1" s="376"/>
      <c r="Q1" s="376"/>
      <c r="R1" s="376"/>
      <c r="S1" s="376"/>
      <c r="T1" s="376"/>
      <c r="U1" s="322"/>
      <c r="V1" s="323"/>
      <c r="W1" s="323"/>
      <c r="X1" s="323"/>
      <c r="Y1" s="323"/>
      <c r="Z1" s="323"/>
      <c r="AA1" s="323"/>
      <c r="AB1" s="323"/>
      <c r="AC1" s="324"/>
      <c r="BX1" s="326" t="s">
        <v>186</v>
      </c>
      <c r="BY1" s="327" t="s">
        <v>187</v>
      </c>
    </row>
    <row r="2" spans="1:77" ht="32.25" customHeight="1">
      <c r="A2" s="328"/>
      <c r="B2" s="418" t="s">
        <v>491</v>
      </c>
      <c r="C2" s="418"/>
      <c r="D2" s="418"/>
      <c r="E2" s="418"/>
      <c r="F2" s="418"/>
      <c r="G2" s="418"/>
      <c r="H2" s="418"/>
      <c r="I2" s="418"/>
      <c r="J2" s="418"/>
      <c r="K2" s="418"/>
      <c r="L2" s="418"/>
      <c r="M2" s="418"/>
      <c r="N2" s="418"/>
      <c r="O2" s="418"/>
      <c r="P2" s="418"/>
      <c r="Q2" s="418"/>
      <c r="R2" s="418"/>
      <c r="S2" s="419"/>
      <c r="T2" s="419"/>
      <c r="U2" s="419"/>
      <c r="V2" s="419"/>
      <c r="W2" s="419"/>
      <c r="X2" s="419"/>
      <c r="Y2" s="419"/>
      <c r="Z2" s="419"/>
      <c r="AA2" s="419"/>
      <c r="AB2" s="420"/>
      <c r="AC2" s="329"/>
      <c r="BX2" s="330"/>
      <c r="BY2" s="331"/>
    </row>
    <row r="3" spans="1:77" ht="9" customHeight="1">
      <c r="A3" s="328"/>
      <c r="B3" s="332"/>
      <c r="C3" s="332"/>
      <c r="D3" s="332"/>
      <c r="E3" s="377"/>
      <c r="F3" s="377"/>
      <c r="G3" s="377"/>
      <c r="H3" s="377"/>
      <c r="I3" s="377"/>
      <c r="J3" s="377"/>
      <c r="K3" s="377"/>
      <c r="L3" s="377"/>
      <c r="M3" s="377"/>
      <c r="N3" s="377"/>
      <c r="O3" s="377"/>
      <c r="P3" s="377"/>
      <c r="Q3" s="377"/>
      <c r="R3" s="377"/>
      <c r="S3" s="377"/>
      <c r="T3" s="377"/>
      <c r="U3" s="332"/>
      <c r="V3" s="333"/>
      <c r="W3" s="333"/>
      <c r="X3" s="333"/>
      <c r="Y3" s="333"/>
      <c r="Z3" s="333"/>
      <c r="AA3" s="333"/>
      <c r="AB3" s="333"/>
      <c r="AC3" s="334"/>
      <c r="BX3" s="330"/>
      <c r="BY3" s="331"/>
    </row>
    <row r="4" spans="1:77" ht="25.5" customHeight="1">
      <c r="A4" s="328"/>
      <c r="B4" s="421" t="s">
        <v>363</v>
      </c>
      <c r="C4" s="421"/>
      <c r="D4" s="421"/>
      <c r="E4" s="421"/>
      <c r="F4" s="421"/>
      <c r="G4" s="421"/>
      <c r="H4" s="421"/>
      <c r="I4" s="421"/>
      <c r="J4" s="421"/>
      <c r="K4" s="421"/>
      <c r="L4" s="421"/>
      <c r="M4" s="421"/>
      <c r="N4" s="421"/>
      <c r="O4" s="421"/>
      <c r="P4" s="421"/>
      <c r="Q4" s="421"/>
      <c r="R4" s="421"/>
      <c r="S4" s="421"/>
      <c r="T4" s="421"/>
      <c r="U4" s="421"/>
      <c r="V4" s="421"/>
      <c r="W4" s="421"/>
      <c r="X4" s="421"/>
      <c r="Y4" s="421"/>
      <c r="Z4" s="421"/>
      <c r="AA4" s="421"/>
      <c r="AB4" s="422"/>
      <c r="AC4" s="329"/>
      <c r="BX4" s="335" t="s">
        <v>190</v>
      </c>
      <c r="BY4" s="336" t="s">
        <v>191</v>
      </c>
    </row>
    <row r="5" spans="1:77" ht="11.25" customHeight="1">
      <c r="A5" s="328"/>
      <c r="B5" s="332"/>
      <c r="C5" s="332"/>
      <c r="D5" s="332"/>
      <c r="E5" s="377"/>
      <c r="F5" s="377"/>
      <c r="G5" s="377"/>
      <c r="H5" s="377"/>
      <c r="I5" s="377"/>
      <c r="J5" s="377"/>
      <c r="K5" s="377"/>
      <c r="L5" s="377"/>
      <c r="M5" s="377"/>
      <c r="N5" s="377"/>
      <c r="O5" s="377"/>
      <c r="P5" s="377"/>
      <c r="Q5" s="377"/>
      <c r="R5" s="377"/>
      <c r="S5" s="54"/>
      <c r="T5" s="377"/>
      <c r="U5" s="332"/>
      <c r="V5" s="332"/>
      <c r="W5" s="332"/>
      <c r="X5" s="332"/>
      <c r="Y5" s="333"/>
      <c r="Z5" s="333"/>
      <c r="AA5" s="333"/>
      <c r="AB5" s="333"/>
      <c r="AC5" s="334"/>
      <c r="BX5" s="338" t="s">
        <v>198</v>
      </c>
      <c r="BY5" s="339" t="s">
        <v>199</v>
      </c>
    </row>
    <row r="6" spans="1:77" ht="9" hidden="1" customHeight="1">
      <c r="A6" s="328"/>
      <c r="B6" s="337"/>
      <c r="C6" s="337"/>
      <c r="D6" s="337"/>
      <c r="E6" s="54"/>
      <c r="F6" s="54"/>
      <c r="G6" s="54"/>
      <c r="H6" s="54"/>
      <c r="I6" s="54"/>
      <c r="J6" s="54"/>
      <c r="K6" s="54"/>
      <c r="L6" s="54"/>
      <c r="M6" s="54"/>
      <c r="N6" s="54"/>
      <c r="O6" s="54"/>
      <c r="P6" s="54"/>
      <c r="Q6" s="54"/>
      <c r="R6" s="54"/>
      <c r="S6" s="54"/>
      <c r="T6" s="54"/>
      <c r="U6" s="337"/>
      <c r="V6" s="337"/>
      <c r="W6" s="337"/>
      <c r="X6" s="337"/>
      <c r="Y6" s="337"/>
      <c r="Z6" s="337"/>
      <c r="AA6" s="337"/>
      <c r="AB6" s="337"/>
      <c r="AC6" s="334"/>
      <c r="BX6" s="338"/>
      <c r="BY6" s="339"/>
    </row>
    <row r="7" spans="1:77" ht="22.5" customHeight="1">
      <c r="A7" s="328"/>
      <c r="B7" s="442" t="s">
        <v>496</v>
      </c>
      <c r="C7" s="443"/>
      <c r="D7" s="444"/>
      <c r="E7" s="423" t="s">
        <v>319</v>
      </c>
      <c r="F7" s="423"/>
      <c r="G7" s="423"/>
      <c r="H7" s="423"/>
      <c r="I7" s="423"/>
      <c r="J7" s="423"/>
      <c r="K7" s="423"/>
      <c r="L7" s="423"/>
      <c r="M7" s="423"/>
      <c r="N7" s="423"/>
      <c r="O7" s="423"/>
      <c r="P7" s="423"/>
      <c r="Q7" s="423"/>
      <c r="R7" s="423"/>
      <c r="S7" s="424" t="s">
        <v>264</v>
      </c>
      <c r="T7" s="424" t="s">
        <v>265</v>
      </c>
      <c r="U7" s="427" t="s">
        <v>266</v>
      </c>
      <c r="V7" s="430" t="s">
        <v>267</v>
      </c>
      <c r="W7" s="433" t="s">
        <v>268</v>
      </c>
      <c r="X7" s="433"/>
      <c r="Y7" s="433"/>
      <c r="Z7" s="433"/>
      <c r="AA7" s="433"/>
      <c r="AB7" s="434" t="s">
        <v>269</v>
      </c>
      <c r="AC7" s="334"/>
      <c r="BX7" s="338" t="s">
        <v>201</v>
      </c>
      <c r="BY7" s="339" t="s">
        <v>202</v>
      </c>
    </row>
    <row r="8" spans="1:77" ht="12" customHeight="1">
      <c r="A8" s="328"/>
      <c r="B8" s="445"/>
      <c r="C8" s="446"/>
      <c r="D8" s="447"/>
      <c r="E8" s="435" t="s">
        <v>320</v>
      </c>
      <c r="F8" s="436"/>
      <c r="G8" s="436"/>
      <c r="H8" s="436"/>
      <c r="I8" s="436"/>
      <c r="J8" s="436"/>
      <c r="K8" s="437"/>
      <c r="L8" s="438" t="s">
        <v>321</v>
      </c>
      <c r="M8" s="438"/>
      <c r="N8" s="438"/>
      <c r="O8" s="438"/>
      <c r="P8" s="438"/>
      <c r="Q8" s="438"/>
      <c r="R8" s="438"/>
      <c r="S8" s="425"/>
      <c r="T8" s="425"/>
      <c r="U8" s="428"/>
      <c r="V8" s="431"/>
      <c r="W8" s="340">
        <v>1</v>
      </c>
      <c r="X8" s="340">
        <v>2</v>
      </c>
      <c r="Y8" s="340">
        <v>3</v>
      </c>
      <c r="Z8" s="340">
        <v>4</v>
      </c>
      <c r="AA8" s="340">
        <v>5</v>
      </c>
      <c r="AB8" s="434"/>
      <c r="AC8" s="334"/>
      <c r="BX8" s="338" t="s">
        <v>203</v>
      </c>
      <c r="BY8" s="339" t="s">
        <v>204</v>
      </c>
    </row>
    <row r="9" spans="1:77" ht="18" customHeight="1">
      <c r="A9" s="328"/>
      <c r="B9" s="448"/>
      <c r="C9" s="449"/>
      <c r="D9" s="450"/>
      <c r="E9" s="439" t="s">
        <v>26</v>
      </c>
      <c r="F9" s="439"/>
      <c r="G9" s="439"/>
      <c r="H9" s="439" t="s">
        <v>27</v>
      </c>
      <c r="I9" s="439"/>
      <c r="J9" s="439"/>
      <c r="K9" s="440" t="s">
        <v>322</v>
      </c>
      <c r="L9" s="439" t="s">
        <v>28</v>
      </c>
      <c r="M9" s="439"/>
      <c r="N9" s="439"/>
      <c r="O9" s="439" t="s">
        <v>29</v>
      </c>
      <c r="P9" s="439"/>
      <c r="Q9" s="439"/>
      <c r="R9" s="440" t="s">
        <v>322</v>
      </c>
      <c r="S9" s="425"/>
      <c r="T9" s="425"/>
      <c r="U9" s="428"/>
      <c r="V9" s="431"/>
      <c r="W9" s="341" t="s">
        <v>232</v>
      </c>
      <c r="X9" s="341" t="s">
        <v>233</v>
      </c>
      <c r="Y9" s="342" t="s">
        <v>234</v>
      </c>
      <c r="Z9" s="342" t="s">
        <v>270</v>
      </c>
      <c r="AA9" s="342" t="s">
        <v>271</v>
      </c>
      <c r="AB9" s="434"/>
      <c r="AC9" s="334"/>
      <c r="BX9" s="338" t="s">
        <v>207</v>
      </c>
      <c r="BY9" s="339" t="s">
        <v>208</v>
      </c>
    </row>
    <row r="10" spans="1:77" ht="40.5" customHeight="1">
      <c r="A10" s="328"/>
      <c r="B10" s="343" t="s">
        <v>360</v>
      </c>
      <c r="C10" s="344" t="s">
        <v>361</v>
      </c>
      <c r="D10" s="345" t="s">
        <v>326</v>
      </c>
      <c r="E10" s="378" t="s">
        <v>330</v>
      </c>
      <c r="F10" s="378" t="s">
        <v>331</v>
      </c>
      <c r="G10" s="378" t="s">
        <v>332</v>
      </c>
      <c r="H10" s="378" t="s">
        <v>330</v>
      </c>
      <c r="I10" s="378" t="s">
        <v>331</v>
      </c>
      <c r="J10" s="378" t="s">
        <v>332</v>
      </c>
      <c r="K10" s="441"/>
      <c r="L10" s="378" t="s">
        <v>330</v>
      </c>
      <c r="M10" s="378" t="s">
        <v>331</v>
      </c>
      <c r="N10" s="378" t="s">
        <v>332</v>
      </c>
      <c r="O10" s="378" t="s">
        <v>330</v>
      </c>
      <c r="P10" s="378" t="s">
        <v>331</v>
      </c>
      <c r="Q10" s="378" t="s">
        <v>332</v>
      </c>
      <c r="R10" s="441"/>
      <c r="S10" s="426"/>
      <c r="T10" s="426"/>
      <c r="U10" s="429"/>
      <c r="V10" s="432"/>
      <c r="W10" s="346" t="s">
        <v>56</v>
      </c>
      <c r="X10" s="346" t="s">
        <v>57</v>
      </c>
      <c r="Y10" s="346" t="s">
        <v>243</v>
      </c>
      <c r="Z10" s="346" t="s">
        <v>244</v>
      </c>
      <c r="AA10" s="346" t="s">
        <v>245</v>
      </c>
      <c r="AB10" s="434"/>
      <c r="AC10" s="334"/>
      <c r="BX10" s="338" t="s">
        <v>215</v>
      </c>
      <c r="BY10" s="339" t="s">
        <v>216</v>
      </c>
    </row>
    <row r="11" spans="1:77" s="355" customFormat="1" ht="170.25" customHeight="1">
      <c r="A11" s="347"/>
      <c r="B11" s="278" t="s">
        <v>383</v>
      </c>
      <c r="C11" s="278" t="s">
        <v>384</v>
      </c>
      <c r="D11" s="226" t="s">
        <v>456</v>
      </c>
      <c r="E11" s="379" t="s">
        <v>50</v>
      </c>
      <c r="F11" s="379"/>
      <c r="G11" s="379"/>
      <c r="H11" s="379"/>
      <c r="I11" s="379"/>
      <c r="J11" s="379" t="s">
        <v>50</v>
      </c>
      <c r="K11" s="380">
        <f>IF(E11="x",5,0)+IF(F11="x",3,0)+IF(G11="x",1,0)+IF(H11="x",5,0)+IF(I11="x",3,0)+IF(J11="x",1,0)</f>
        <v>6</v>
      </c>
      <c r="L11" s="381"/>
      <c r="M11" s="381"/>
      <c r="N11" s="381"/>
      <c r="O11" s="381"/>
      <c r="P11" s="381"/>
      <c r="Q11" s="381"/>
      <c r="R11" s="382">
        <f>IF(L11="x",5,0)+IF(M11="x",3,0)+IF(N11="x",1,0)+IF(O11="x",1,0)+IF(P11="x",3,0)+IF(Q11="x",5,0)</f>
        <v>0</v>
      </c>
      <c r="S11" s="383">
        <f>K11+R11</f>
        <v>6</v>
      </c>
      <c r="T11" s="384">
        <f>K11+R11</f>
        <v>6</v>
      </c>
      <c r="U11" s="348">
        <f>V11/100</f>
        <v>1</v>
      </c>
      <c r="V11" s="349">
        <v>100</v>
      </c>
      <c r="W11" s="350" t="str">
        <f t="shared" ref="W11:W34" si="0">IF($U11&lt;=0.2,IF($U11&gt;=0,"x",""),"")</f>
        <v/>
      </c>
      <c r="X11" s="350" t="str">
        <f>IF(U11&lt;=0.5,IF(U11&gt;=0.21,"x",""),"")</f>
        <v/>
      </c>
      <c r="Y11" s="350" t="str">
        <f>IF(U11&lt;=0.7,IF(U11&gt;=0.51,"x",""),"")</f>
        <v/>
      </c>
      <c r="Z11" s="350" t="str">
        <f>IF(U11&lt;=0.9,IF(U11&gt;=0.71,"x",""),"")</f>
        <v/>
      </c>
      <c r="AA11" s="350" t="str">
        <f t="shared" ref="AA11:AA16" si="1">IF(U11&lt;=1,IF(U11&gt;0.9,"x",""),"")</f>
        <v>x</v>
      </c>
      <c r="AB11" s="351"/>
      <c r="AC11" s="352"/>
      <c r="AD11" s="353"/>
      <c r="AE11" s="353"/>
      <c r="AF11" s="353"/>
      <c r="AG11" s="353"/>
      <c r="AH11" s="353"/>
      <c r="AI11" s="353"/>
      <c r="AJ11" s="353"/>
      <c r="AK11" s="353"/>
      <c r="AL11" s="353"/>
      <c r="AM11" s="353"/>
      <c r="AN11" s="353"/>
      <c r="AO11" s="353"/>
      <c r="AP11" s="353"/>
      <c r="AQ11" s="353"/>
      <c r="AR11" s="353"/>
      <c r="AS11" s="353"/>
      <c r="AT11" s="353"/>
      <c r="AU11" s="353"/>
      <c r="AV11" s="353"/>
      <c r="AW11" s="353"/>
      <c r="AX11" s="353"/>
      <c r="AY11" s="353"/>
      <c r="AZ11" s="353"/>
      <c r="BA11" s="353"/>
      <c r="BB11" s="353"/>
      <c r="BC11" s="354"/>
      <c r="BX11" s="356" t="s">
        <v>217</v>
      </c>
      <c r="BY11" s="357" t="s">
        <v>218</v>
      </c>
    </row>
    <row r="12" spans="1:77" s="355" customFormat="1" ht="58.5" customHeight="1">
      <c r="A12" s="347"/>
      <c r="B12" s="416" t="s">
        <v>494</v>
      </c>
      <c r="C12" s="417" t="s">
        <v>492</v>
      </c>
      <c r="D12" s="358"/>
      <c r="E12" s="385" t="s">
        <v>50</v>
      </c>
      <c r="F12" s="381"/>
      <c r="G12" s="381"/>
      <c r="H12" s="381" t="s">
        <v>50</v>
      </c>
      <c r="I12" s="381"/>
      <c r="J12" s="381"/>
      <c r="K12" s="382">
        <f>IF(E12="x",5,0)+IF(F12="x",3,0)+IF(G12="x",1,0)+IF(H12="x",5,0)+IF(I12="x",3,0)+IF(J12="x",1,0)</f>
        <v>10</v>
      </c>
      <c r="L12" s="381" t="s">
        <v>50</v>
      </c>
      <c r="M12" s="381"/>
      <c r="N12" s="381"/>
      <c r="O12" s="381"/>
      <c r="P12" s="381"/>
      <c r="Q12" s="381" t="s">
        <v>50</v>
      </c>
      <c r="R12" s="382">
        <f>IF(L12="x",5,0)+IF(M12="x",3,0)+IF(N12="x",1,0)+IF(O12="x",1,0)+IF(P12="x",3,0)+IF(Q12="x",5,0)</f>
        <v>10</v>
      </c>
      <c r="S12" s="383">
        <f>K12+R12</f>
        <v>20</v>
      </c>
      <c r="T12" s="384">
        <f t="shared" ref="T12:T34" si="2">K12+R12</f>
        <v>20</v>
      </c>
      <c r="U12" s="348">
        <f>V12/100</f>
        <v>1</v>
      </c>
      <c r="V12" s="349">
        <v>100</v>
      </c>
      <c r="W12" s="350" t="str">
        <f t="shared" si="0"/>
        <v/>
      </c>
      <c r="X12" s="350" t="str">
        <f>IF(U12&lt;=0.5,IF(U12&gt;=0.21,"x",""),"")</f>
        <v/>
      </c>
      <c r="Y12" s="350" t="str">
        <f>IF(U12&lt;=0.7,IF(U12&gt;=0.51,"x",""),"")</f>
        <v/>
      </c>
      <c r="Z12" s="350" t="str">
        <f>IF(U12&lt;=0.9,IF(U12&gt;=0.71,"x",""),"")</f>
        <v/>
      </c>
      <c r="AA12" s="350" t="str">
        <f t="shared" si="1"/>
        <v>x</v>
      </c>
      <c r="AB12" s="351"/>
      <c r="AC12" s="352"/>
      <c r="AD12" s="353"/>
      <c r="AE12" s="353"/>
      <c r="AF12" s="353"/>
      <c r="AG12" s="353"/>
      <c r="AH12" s="353"/>
      <c r="AI12" s="353"/>
      <c r="AJ12" s="353"/>
      <c r="AK12" s="353"/>
      <c r="AL12" s="353"/>
      <c r="AM12" s="353"/>
      <c r="AN12" s="353"/>
      <c r="AO12" s="353"/>
      <c r="AP12" s="353"/>
      <c r="AQ12" s="353"/>
      <c r="AR12" s="353"/>
      <c r="AS12" s="353"/>
      <c r="AT12" s="353"/>
      <c r="AU12" s="353"/>
      <c r="AV12" s="353"/>
      <c r="AW12" s="353"/>
      <c r="AX12" s="353"/>
      <c r="AY12" s="353"/>
      <c r="AZ12" s="353"/>
      <c r="BA12" s="353"/>
      <c r="BB12" s="353"/>
      <c r="BC12" s="354"/>
      <c r="BX12" s="356" t="s">
        <v>217</v>
      </c>
      <c r="BY12" s="357" t="s">
        <v>218</v>
      </c>
    </row>
    <row r="13" spans="1:77" s="355" customFormat="1" ht="69" customHeight="1">
      <c r="A13" s="347"/>
      <c r="B13" s="400" t="s">
        <v>495</v>
      </c>
      <c r="C13" s="400" t="s">
        <v>493</v>
      </c>
      <c r="D13" s="226"/>
      <c r="E13" s="385" t="s">
        <v>50</v>
      </c>
      <c r="F13" s="381"/>
      <c r="G13" s="381"/>
      <c r="H13" s="381" t="s">
        <v>50</v>
      </c>
      <c r="I13" s="381"/>
      <c r="J13" s="381"/>
      <c r="K13" s="382">
        <f>IF(E13="x",5,0)+IF(F13="x",3,0)+IF(G13="x",1,0)+IF(H13="x",5,0)+IF(I13="x",3,0)+IF(J13="x",1,0)</f>
        <v>10</v>
      </c>
      <c r="L13" s="381" t="s">
        <v>50</v>
      </c>
      <c r="M13" s="381"/>
      <c r="N13" s="381"/>
      <c r="O13" s="381"/>
      <c r="P13" s="381"/>
      <c r="Q13" s="381" t="s">
        <v>50</v>
      </c>
      <c r="R13" s="382">
        <f>IF(L13="x",5,0)+IF(M13="x",3,0)+IF(N13="x",1,0)+IF(O13="x",1,0)+IF(P13="x",3,0)+IF(Q13="x",5,0)</f>
        <v>10</v>
      </c>
      <c r="S13" s="383">
        <f>K13+R13</f>
        <v>20</v>
      </c>
      <c r="T13" s="384">
        <f t="shared" si="2"/>
        <v>20</v>
      </c>
      <c r="U13" s="348">
        <f>V13/100</f>
        <v>1</v>
      </c>
      <c r="V13" s="349">
        <v>100</v>
      </c>
      <c r="W13" s="350" t="str">
        <f t="shared" si="0"/>
        <v/>
      </c>
      <c r="X13" s="350" t="str">
        <f>IF(U13&lt;=0.5,IF(U13&gt;=0.21,"x",""),"")</f>
        <v/>
      </c>
      <c r="Y13" s="350" t="str">
        <f>IF(U13&lt;=0.7,IF(U13&gt;=0.51,"x",""),"")</f>
        <v/>
      </c>
      <c r="Z13" s="350" t="str">
        <f>IF(U13&lt;=0.9,IF(U13&gt;=0.71,"x",""),"")</f>
        <v/>
      </c>
      <c r="AA13" s="350" t="str">
        <f t="shared" si="1"/>
        <v>x</v>
      </c>
      <c r="AB13" s="351"/>
      <c r="AC13" s="352"/>
      <c r="AD13" s="353"/>
      <c r="AE13" s="353"/>
      <c r="AF13" s="353"/>
      <c r="AG13" s="353"/>
      <c r="AH13" s="353"/>
      <c r="AI13" s="353"/>
      <c r="AJ13" s="353"/>
      <c r="AK13" s="353"/>
      <c r="AL13" s="353"/>
      <c r="AM13" s="353"/>
      <c r="AN13" s="353"/>
      <c r="AO13" s="353"/>
      <c r="AP13" s="353"/>
      <c r="AQ13" s="353"/>
      <c r="AR13" s="353"/>
      <c r="AS13" s="353"/>
      <c r="AT13" s="353"/>
      <c r="AU13" s="353"/>
      <c r="AV13" s="353"/>
      <c r="AW13" s="353"/>
      <c r="AX13" s="353"/>
      <c r="AY13" s="353"/>
      <c r="AZ13" s="353"/>
      <c r="BA13" s="353"/>
      <c r="BB13" s="353"/>
      <c r="BC13" s="354"/>
      <c r="BX13" s="356" t="s">
        <v>217</v>
      </c>
      <c r="BY13" s="357" t="s">
        <v>218</v>
      </c>
    </row>
    <row r="14" spans="1:77" s="355" customFormat="1" ht="51.75" customHeight="1">
      <c r="A14" s="347"/>
      <c r="B14" s="400"/>
      <c r="C14" s="400"/>
      <c r="D14" s="226"/>
      <c r="E14" s="385"/>
      <c r="F14" s="381"/>
      <c r="G14" s="381"/>
      <c r="H14" s="381"/>
      <c r="I14" s="381"/>
      <c r="J14" s="381"/>
      <c r="K14" s="382">
        <f>IF(E14="x",5,0)+IF(F14="x",3,0)+IF(G14="x",1,0)+IF(H14="x",5,0)+IF(I14="x",3,0)+IF(J14="x",1,0)</f>
        <v>0</v>
      </c>
      <c r="L14" s="381"/>
      <c r="M14" s="381"/>
      <c r="N14" s="381"/>
      <c r="O14" s="381"/>
      <c r="P14" s="381"/>
      <c r="Q14" s="381"/>
      <c r="R14" s="382">
        <f>IF(L14="x",5,0)+IF(M14="x",3,0)+IF(N14="x",1,0)+IF(O14="x",1,0)+IF(P14="x",3,0)+IF(Q14="x",5,0)</f>
        <v>0</v>
      </c>
      <c r="S14" s="383">
        <f>K14+R14</f>
        <v>0</v>
      </c>
      <c r="T14" s="384">
        <f t="shared" si="2"/>
        <v>0</v>
      </c>
      <c r="U14" s="348">
        <f>V14/100</f>
        <v>1</v>
      </c>
      <c r="V14" s="349">
        <v>100</v>
      </c>
      <c r="W14" s="350" t="str">
        <f t="shared" si="0"/>
        <v/>
      </c>
      <c r="X14" s="350" t="str">
        <f>IF(U14&lt;=0.5,IF(U14&gt;=0.21,"x",""),"")</f>
        <v/>
      </c>
      <c r="Y14" s="350" t="str">
        <f>IF(U14&lt;=0.7,IF(U14&gt;=0.51,"x",""),"")</f>
        <v/>
      </c>
      <c r="Z14" s="350" t="str">
        <f>IF(U14&lt;=0.9,IF(U14&gt;=0.71,"x",""),"")</f>
        <v/>
      </c>
      <c r="AA14" s="350" t="str">
        <f t="shared" si="1"/>
        <v>x</v>
      </c>
      <c r="AB14" s="351"/>
      <c r="AC14" s="352"/>
      <c r="AD14" s="353"/>
      <c r="AE14" s="353"/>
      <c r="AF14" s="353"/>
      <c r="AG14" s="353"/>
      <c r="AH14" s="353"/>
      <c r="AI14" s="353"/>
      <c r="AJ14" s="353"/>
      <c r="AK14" s="353"/>
      <c r="AL14" s="353"/>
      <c r="AM14" s="353"/>
      <c r="AN14" s="353"/>
      <c r="AO14" s="353"/>
      <c r="AP14" s="353"/>
      <c r="AQ14" s="353"/>
      <c r="AR14" s="353"/>
      <c r="AS14" s="353"/>
      <c r="AT14" s="353"/>
      <c r="AU14" s="353"/>
      <c r="AV14" s="353"/>
      <c r="AW14" s="353"/>
      <c r="AX14" s="353"/>
      <c r="AY14" s="353"/>
      <c r="AZ14" s="353"/>
      <c r="BA14" s="353"/>
      <c r="BB14" s="353"/>
      <c r="BC14" s="354"/>
      <c r="BX14" s="356" t="s">
        <v>217</v>
      </c>
      <c r="BY14" s="357" t="s">
        <v>218</v>
      </c>
    </row>
    <row r="15" spans="1:77" s="355" customFormat="1" ht="32.25" customHeight="1" thickBot="1">
      <c r="A15" s="347"/>
      <c r="B15" s="403"/>
      <c r="C15" s="405"/>
      <c r="D15" s="226"/>
      <c r="E15" s="385"/>
      <c r="F15" s="381"/>
      <c r="G15" s="381"/>
      <c r="H15" s="381"/>
      <c r="I15" s="381"/>
      <c r="J15" s="381"/>
      <c r="K15" s="382">
        <f>IF(E15="x",5,0)+IF(F15="x",3,0)+IF(G15="x",1,0)+IF(H15="x",5,0)+IF(I15="x",3,0)+IF(J15="x",1,0)</f>
        <v>0</v>
      </c>
      <c r="L15" s="381"/>
      <c r="M15" s="381"/>
      <c r="N15" s="381"/>
      <c r="O15" s="381"/>
      <c r="P15" s="381"/>
      <c r="Q15" s="381"/>
      <c r="R15" s="382">
        <f>IF(L15="x",5,0)+IF(M15="x",3,0)+IF(N15="x",1,0)+IF(O15="x",1,0)+IF(P15="x",3,0)+IF(Q15="x",5,0)</f>
        <v>0</v>
      </c>
      <c r="S15" s="383">
        <f>K15+R15</f>
        <v>0</v>
      </c>
      <c r="T15" s="384">
        <f t="shared" si="2"/>
        <v>0</v>
      </c>
      <c r="U15" s="348">
        <f>V15/100</f>
        <v>1</v>
      </c>
      <c r="V15" s="349">
        <v>100</v>
      </c>
      <c r="W15" s="350" t="str">
        <f t="shared" si="0"/>
        <v/>
      </c>
      <c r="X15" s="350" t="str">
        <f>IF(U15&lt;=0.5,IF(U15&gt;=0.21,"x",""),"")</f>
        <v/>
      </c>
      <c r="Y15" s="350" t="str">
        <f>IF(U15&lt;=0.7,IF(U15&gt;=0.51,"x",""),"")</f>
        <v/>
      </c>
      <c r="Z15" s="350" t="str">
        <f>IF(U15&lt;=0.9,IF(U15&gt;=0.71,"x",""),"")</f>
        <v/>
      </c>
      <c r="AA15" s="350" t="str">
        <f t="shared" si="1"/>
        <v>x</v>
      </c>
      <c r="AB15" s="351"/>
      <c r="AC15" s="352"/>
      <c r="AD15" s="353"/>
      <c r="AE15" s="353"/>
      <c r="AF15" s="353"/>
      <c r="AG15" s="353"/>
      <c r="AH15" s="353"/>
      <c r="AI15" s="353"/>
      <c r="AJ15" s="353"/>
      <c r="AK15" s="353"/>
      <c r="AL15" s="353"/>
      <c r="AM15" s="353"/>
      <c r="AN15" s="353"/>
      <c r="AO15" s="353"/>
      <c r="AP15" s="353"/>
      <c r="AQ15" s="353"/>
      <c r="AR15" s="353"/>
      <c r="AS15" s="353"/>
      <c r="AT15" s="353"/>
      <c r="AU15" s="353"/>
      <c r="AV15" s="353"/>
      <c r="AW15" s="353"/>
      <c r="AX15" s="353"/>
      <c r="AY15" s="353"/>
      <c r="AZ15" s="353"/>
      <c r="BA15" s="353"/>
      <c r="BB15" s="353"/>
      <c r="BC15" s="354"/>
      <c r="BX15" s="356" t="s">
        <v>217</v>
      </c>
      <c r="BY15" s="357" t="s">
        <v>218</v>
      </c>
    </row>
    <row r="16" spans="1:77" s="355" customFormat="1" ht="32.25" customHeight="1">
      <c r="A16" s="347"/>
      <c r="B16" s="406"/>
      <c r="C16" s="407"/>
      <c r="D16" s="226"/>
      <c r="E16" s="386"/>
      <c r="F16" s="387"/>
      <c r="G16" s="387"/>
      <c r="H16" s="387"/>
      <c r="I16" s="387"/>
      <c r="J16" s="387"/>
      <c r="K16" s="382">
        <f t="shared" ref="K16:K18" si="3">IF(E16="x",5,0)+IF(F16="x",3,0)+IF(G16="x",1,0)+IF(H16="x",5,0)+IF(I16="x",3,0)+IF(J16="x",1,0)</f>
        <v>0</v>
      </c>
      <c r="L16" s="387"/>
      <c r="M16" s="387"/>
      <c r="N16" s="387"/>
      <c r="O16" s="387"/>
      <c r="P16" s="387"/>
      <c r="Q16" s="387"/>
      <c r="R16" s="382">
        <f t="shared" ref="R16:R18" si="4">IF(L16="x",5,0)+IF(M16="x",3,0)+IF(N16="x",1,0)+IF(O16="x",1,0)+IF(P16="x",3,0)+IF(Q16="x",5,0)</f>
        <v>0</v>
      </c>
      <c r="S16" s="383">
        <f t="shared" ref="S16:S18" si="5">K16+R16</f>
        <v>0</v>
      </c>
      <c r="T16" s="384">
        <f t="shared" si="2"/>
        <v>0</v>
      </c>
      <c r="U16" s="348">
        <f t="shared" ref="U16:U18" si="6">V16/100</f>
        <v>1</v>
      </c>
      <c r="V16" s="349">
        <v>100</v>
      </c>
      <c r="W16" s="350" t="str">
        <f t="shared" si="0"/>
        <v/>
      </c>
      <c r="X16" s="350" t="str">
        <f t="shared" ref="X16:X18" si="7">IF(U16&lt;=0.5,IF(U16&gt;=0.21,"x",""),"")</f>
        <v/>
      </c>
      <c r="Y16" s="350" t="str">
        <f t="shared" ref="Y16:Y18" si="8">IF(U16&lt;=0.7,IF(U16&gt;=0.51,"x",""),"")</f>
        <v/>
      </c>
      <c r="Z16" s="350" t="str">
        <f t="shared" ref="Z16:Z18" si="9">IF(U16&lt;=0.9,IF(U16&gt;=0.71,"x",""),"")</f>
        <v/>
      </c>
      <c r="AA16" s="350" t="str">
        <f t="shared" si="1"/>
        <v>x</v>
      </c>
      <c r="AB16" s="351"/>
      <c r="AC16" s="352"/>
      <c r="AD16" s="353"/>
      <c r="AE16" s="353"/>
      <c r="AF16" s="353"/>
      <c r="AG16" s="353"/>
      <c r="AH16" s="353"/>
      <c r="AI16" s="353"/>
      <c r="AJ16" s="353"/>
      <c r="AK16" s="353"/>
      <c r="AL16" s="353"/>
      <c r="AM16" s="353"/>
      <c r="AN16" s="353"/>
      <c r="AO16" s="353"/>
      <c r="AP16" s="353"/>
      <c r="AQ16" s="353"/>
      <c r="AR16" s="353"/>
      <c r="AS16" s="353"/>
      <c r="AT16" s="353"/>
      <c r="AU16" s="353"/>
      <c r="AV16" s="353"/>
      <c r="AW16" s="353"/>
      <c r="AX16" s="353"/>
      <c r="AY16" s="353"/>
      <c r="AZ16" s="353"/>
      <c r="BA16" s="353"/>
      <c r="BB16" s="353"/>
      <c r="BC16" s="354"/>
      <c r="BX16" s="356"/>
      <c r="BY16" s="357"/>
    </row>
    <row r="17" spans="1:77" s="355" customFormat="1" ht="32.25" customHeight="1" thickBot="1">
      <c r="A17" s="347"/>
      <c r="B17" s="403"/>
      <c r="C17" s="405"/>
      <c r="D17" s="226"/>
      <c r="E17" s="386"/>
      <c r="F17" s="387"/>
      <c r="G17" s="387"/>
      <c r="H17" s="387"/>
      <c r="I17" s="387"/>
      <c r="J17" s="387"/>
      <c r="K17" s="382">
        <f t="shared" si="3"/>
        <v>0</v>
      </c>
      <c r="L17" s="387"/>
      <c r="M17" s="387"/>
      <c r="N17" s="387"/>
      <c r="O17" s="387"/>
      <c r="P17" s="387"/>
      <c r="Q17" s="387"/>
      <c r="R17" s="382">
        <f t="shared" si="4"/>
        <v>0</v>
      </c>
      <c r="S17" s="383">
        <f t="shared" si="5"/>
        <v>0</v>
      </c>
      <c r="T17" s="384">
        <f t="shared" si="2"/>
        <v>0</v>
      </c>
      <c r="U17" s="348">
        <f t="shared" si="6"/>
        <v>0</v>
      </c>
      <c r="V17" s="359"/>
      <c r="W17" s="350" t="str">
        <f t="shared" si="0"/>
        <v>x</v>
      </c>
      <c r="X17" s="350" t="str">
        <f t="shared" si="7"/>
        <v/>
      </c>
      <c r="Y17" s="350" t="str">
        <f t="shared" si="8"/>
        <v/>
      </c>
      <c r="Z17" s="350" t="str">
        <f t="shared" si="9"/>
        <v/>
      </c>
      <c r="AA17" s="350" t="str">
        <f t="shared" ref="AA17:AA18" si="10">IF(U17&lt;=1,IF(U17&gt;0.9,"x",""),"")</f>
        <v/>
      </c>
      <c r="AB17" s="351"/>
      <c r="AC17" s="352"/>
      <c r="AD17" s="353"/>
      <c r="AE17" s="353"/>
      <c r="AF17" s="353"/>
      <c r="AG17" s="353"/>
      <c r="AH17" s="353"/>
      <c r="AI17" s="353"/>
      <c r="AJ17" s="353"/>
      <c r="AK17" s="353"/>
      <c r="AL17" s="353"/>
      <c r="AM17" s="353"/>
      <c r="AN17" s="353"/>
      <c r="AO17" s="353"/>
      <c r="AP17" s="353"/>
      <c r="AQ17" s="353"/>
      <c r="AR17" s="353"/>
      <c r="AS17" s="353"/>
      <c r="AT17" s="353"/>
      <c r="AU17" s="353"/>
      <c r="AV17" s="353"/>
      <c r="AW17" s="353"/>
      <c r="AX17" s="353"/>
      <c r="AY17" s="353"/>
      <c r="AZ17" s="353"/>
      <c r="BA17" s="353"/>
      <c r="BB17" s="353"/>
      <c r="BC17" s="354"/>
      <c r="BX17" s="356"/>
      <c r="BY17" s="357"/>
    </row>
    <row r="18" spans="1:77" s="355" customFormat="1" ht="32.25" customHeight="1" thickBot="1">
      <c r="A18" s="347"/>
      <c r="B18" s="403"/>
      <c r="C18" s="404"/>
      <c r="D18" s="226"/>
      <c r="E18" s="385"/>
      <c r="F18" s="381"/>
      <c r="G18" s="381"/>
      <c r="H18" s="381"/>
      <c r="I18" s="381"/>
      <c r="J18" s="381"/>
      <c r="K18" s="382">
        <f t="shared" si="3"/>
        <v>0</v>
      </c>
      <c r="L18" s="381"/>
      <c r="M18" s="381"/>
      <c r="N18" s="381"/>
      <c r="O18" s="381"/>
      <c r="P18" s="381"/>
      <c r="Q18" s="381"/>
      <c r="R18" s="382">
        <f t="shared" si="4"/>
        <v>0</v>
      </c>
      <c r="S18" s="383">
        <f t="shared" si="5"/>
        <v>0</v>
      </c>
      <c r="T18" s="384">
        <f t="shared" si="2"/>
        <v>0</v>
      </c>
      <c r="U18" s="348">
        <f t="shared" si="6"/>
        <v>0</v>
      </c>
      <c r="V18" s="359"/>
      <c r="W18" s="350" t="str">
        <f t="shared" si="0"/>
        <v>x</v>
      </c>
      <c r="X18" s="350" t="str">
        <f t="shared" si="7"/>
        <v/>
      </c>
      <c r="Y18" s="350" t="str">
        <f t="shared" si="8"/>
        <v/>
      </c>
      <c r="Z18" s="350" t="str">
        <f t="shared" si="9"/>
        <v/>
      </c>
      <c r="AA18" s="350" t="str">
        <f t="shared" si="10"/>
        <v/>
      </c>
      <c r="AB18" s="351"/>
      <c r="AC18" s="352"/>
      <c r="BX18" s="356" t="s">
        <v>272</v>
      </c>
      <c r="BY18" s="357" t="s">
        <v>273</v>
      </c>
    </row>
    <row r="19" spans="1:77" s="355" customFormat="1" ht="32.25" customHeight="1" thickBot="1">
      <c r="A19" s="347"/>
      <c r="B19" s="403"/>
      <c r="C19" s="405"/>
      <c r="D19" s="226"/>
      <c r="E19" s="385"/>
      <c r="F19" s="381"/>
      <c r="G19" s="381"/>
      <c r="H19" s="381"/>
      <c r="I19" s="381"/>
      <c r="J19" s="381"/>
      <c r="K19" s="382">
        <f>IF(E19="x",5,0)+IF(F19="x",3,0)+IF(G19="x",1,0)+IF(H19="x",5,0)+IF(I19="x",3,0)+IF(J19="x",1,0)</f>
        <v>0</v>
      </c>
      <c r="L19" s="381"/>
      <c r="M19" s="381"/>
      <c r="N19" s="381"/>
      <c r="O19" s="381"/>
      <c r="P19" s="381"/>
      <c r="Q19" s="381"/>
      <c r="R19" s="382">
        <f>IF(L19="x",5,0)+IF(M19="x",3,0)+IF(N19="x",1,0)+IF(O19="x",1,0)+IF(P19="x",3,0)+IF(Q19="x",5,0)</f>
        <v>0</v>
      </c>
      <c r="S19" s="383">
        <f>K19+R19</f>
        <v>0</v>
      </c>
      <c r="T19" s="384">
        <f t="shared" si="2"/>
        <v>0</v>
      </c>
      <c r="U19" s="348">
        <f>V19/100</f>
        <v>1</v>
      </c>
      <c r="V19" s="349">
        <v>100</v>
      </c>
      <c r="W19" s="350" t="str">
        <f t="shared" si="0"/>
        <v/>
      </c>
      <c r="X19" s="350" t="str">
        <f>IF(U19&lt;=0.5,IF(U19&gt;=0.21,"x",""),"")</f>
        <v/>
      </c>
      <c r="Y19" s="350" t="str">
        <f>IF(U19&lt;=0.7,IF(U19&gt;=0.51,"x",""),"")</f>
        <v/>
      </c>
      <c r="Z19" s="350" t="str">
        <f>IF(U19&lt;=0.9,IF(U19&gt;=0.71,"x",""),"")</f>
        <v/>
      </c>
      <c r="AA19" s="350" t="str">
        <f>IF(U19&lt;=1,IF(U19&gt;0.9,"x",""),"")</f>
        <v>x</v>
      </c>
      <c r="AB19" s="351"/>
      <c r="AC19" s="352"/>
      <c r="AD19" s="353"/>
      <c r="AE19" s="353"/>
      <c r="AF19" s="353"/>
      <c r="AG19" s="353"/>
      <c r="AH19" s="353"/>
      <c r="AI19" s="353"/>
      <c r="AJ19" s="353"/>
      <c r="AK19" s="353"/>
      <c r="AL19" s="353"/>
      <c r="AM19" s="353"/>
      <c r="AN19" s="353"/>
      <c r="AO19" s="353"/>
      <c r="AP19" s="353"/>
      <c r="AQ19" s="353"/>
      <c r="AR19" s="353"/>
      <c r="AS19" s="353"/>
      <c r="AT19" s="353"/>
      <c r="AU19" s="353"/>
      <c r="AV19" s="353"/>
      <c r="AW19" s="353"/>
      <c r="AX19" s="353"/>
      <c r="AY19" s="353"/>
      <c r="AZ19" s="353"/>
      <c r="BA19" s="353"/>
      <c r="BB19" s="353"/>
      <c r="BC19" s="354"/>
      <c r="BX19" s="356" t="s">
        <v>217</v>
      </c>
      <c r="BY19" s="357" t="s">
        <v>218</v>
      </c>
    </row>
    <row r="20" spans="1:77" s="355" customFormat="1" ht="32.25" customHeight="1" thickBot="1">
      <c r="A20" s="347"/>
      <c r="B20" s="403"/>
      <c r="C20" s="404"/>
      <c r="D20" s="226"/>
      <c r="E20" s="386"/>
      <c r="F20" s="387"/>
      <c r="G20" s="387"/>
      <c r="H20" s="387"/>
      <c r="I20" s="387"/>
      <c r="J20" s="387"/>
      <c r="K20" s="382">
        <f t="shared" ref="K20:K22" si="11">IF(E20="x",5,0)+IF(F20="x",3,0)+IF(G20="x",1,0)+IF(H20="x",5,0)+IF(I20="x",3,0)+IF(J20="x",1,0)</f>
        <v>0</v>
      </c>
      <c r="L20" s="387"/>
      <c r="M20" s="387"/>
      <c r="N20" s="387"/>
      <c r="O20" s="387"/>
      <c r="P20" s="387"/>
      <c r="Q20" s="387"/>
      <c r="R20" s="382">
        <f t="shared" ref="R20:R22" si="12">IF(L20="x",5,0)+IF(M20="x",3,0)+IF(N20="x",1,0)+IF(O20="x",1,0)+IF(P20="x",3,0)+IF(Q20="x",5,0)</f>
        <v>0</v>
      </c>
      <c r="S20" s="383">
        <f t="shared" ref="S20:S22" si="13">K20+R20</f>
        <v>0</v>
      </c>
      <c r="T20" s="384">
        <f t="shared" si="2"/>
        <v>0</v>
      </c>
      <c r="U20" s="348">
        <f t="shared" ref="U20:U22" si="14">V20/100</f>
        <v>1</v>
      </c>
      <c r="V20" s="349">
        <v>100</v>
      </c>
      <c r="W20" s="350" t="str">
        <f t="shared" si="0"/>
        <v/>
      </c>
      <c r="X20" s="350" t="str">
        <f t="shared" ref="X20:X22" si="15">IF(U20&lt;=0.5,IF(U20&gt;=0.21,"x",""),"")</f>
        <v/>
      </c>
      <c r="Y20" s="350" t="str">
        <f t="shared" ref="Y20:Y22" si="16">IF(U20&lt;=0.7,IF(U20&gt;=0.51,"x",""),"")</f>
        <v/>
      </c>
      <c r="Z20" s="350" t="str">
        <f t="shared" ref="Z20:Z22" si="17">IF(U20&lt;=0.9,IF(U20&gt;=0.71,"x",""),"")</f>
        <v/>
      </c>
      <c r="AA20" s="350" t="str">
        <f>IF(U20&lt;=1,IF(U20&gt;0.9,"x",""),"")</f>
        <v>x</v>
      </c>
      <c r="AB20" s="351"/>
      <c r="AC20" s="352"/>
      <c r="AD20" s="353"/>
      <c r="AE20" s="353"/>
      <c r="AF20" s="353"/>
      <c r="AG20" s="353"/>
      <c r="AH20" s="353"/>
      <c r="AI20" s="353"/>
      <c r="AJ20" s="353"/>
      <c r="AK20" s="353"/>
      <c r="AL20" s="353"/>
      <c r="AM20" s="353"/>
      <c r="AN20" s="353"/>
      <c r="AO20" s="353"/>
      <c r="AP20" s="353"/>
      <c r="AQ20" s="353"/>
      <c r="AR20" s="353"/>
      <c r="AS20" s="353"/>
      <c r="AT20" s="353"/>
      <c r="AU20" s="353"/>
      <c r="AV20" s="353"/>
      <c r="AW20" s="353"/>
      <c r="AX20" s="353"/>
      <c r="AY20" s="353"/>
      <c r="AZ20" s="353"/>
      <c r="BA20" s="353"/>
      <c r="BB20" s="353"/>
      <c r="BC20" s="354"/>
      <c r="BX20" s="356"/>
      <c r="BY20" s="357"/>
    </row>
    <row r="21" spans="1:77" s="355" customFormat="1" ht="32.25" customHeight="1">
      <c r="A21" s="347"/>
      <c r="B21" s="278"/>
      <c r="C21" s="278"/>
      <c r="D21" s="226"/>
      <c r="E21" s="386"/>
      <c r="F21" s="387"/>
      <c r="G21" s="387"/>
      <c r="H21" s="387"/>
      <c r="I21" s="387"/>
      <c r="J21" s="387"/>
      <c r="K21" s="382">
        <f t="shared" si="11"/>
        <v>0</v>
      </c>
      <c r="L21" s="387"/>
      <c r="M21" s="387"/>
      <c r="N21" s="387"/>
      <c r="O21" s="387"/>
      <c r="P21" s="387"/>
      <c r="Q21" s="387"/>
      <c r="R21" s="382">
        <f t="shared" si="12"/>
        <v>0</v>
      </c>
      <c r="S21" s="383">
        <f t="shared" si="13"/>
        <v>0</v>
      </c>
      <c r="T21" s="384">
        <f t="shared" si="2"/>
        <v>0</v>
      </c>
      <c r="U21" s="348">
        <f t="shared" si="14"/>
        <v>0</v>
      </c>
      <c r="V21" s="359"/>
      <c r="W21" s="350" t="str">
        <f t="shared" si="0"/>
        <v>x</v>
      </c>
      <c r="X21" s="350" t="str">
        <f t="shared" si="15"/>
        <v/>
      </c>
      <c r="Y21" s="350" t="str">
        <f t="shared" si="16"/>
        <v/>
      </c>
      <c r="Z21" s="350" t="str">
        <f t="shared" si="17"/>
        <v/>
      </c>
      <c r="AA21" s="350" t="str">
        <f t="shared" ref="AA21:AA22" si="18">IF(U21&lt;=1,IF(U21&gt;0.9,"x",""),"")</f>
        <v/>
      </c>
      <c r="AB21" s="351"/>
      <c r="AC21" s="352"/>
      <c r="AD21" s="353"/>
      <c r="AE21" s="353"/>
      <c r="AF21" s="353"/>
      <c r="AG21" s="353"/>
      <c r="AH21" s="353"/>
      <c r="AI21" s="353"/>
      <c r="AJ21" s="353"/>
      <c r="AK21" s="353"/>
      <c r="AL21" s="353"/>
      <c r="AM21" s="353"/>
      <c r="AN21" s="353"/>
      <c r="AO21" s="353"/>
      <c r="AP21" s="353"/>
      <c r="AQ21" s="353"/>
      <c r="AR21" s="353"/>
      <c r="AS21" s="353"/>
      <c r="AT21" s="353"/>
      <c r="AU21" s="353"/>
      <c r="AV21" s="353"/>
      <c r="AW21" s="353"/>
      <c r="AX21" s="353"/>
      <c r="AY21" s="353"/>
      <c r="AZ21" s="353"/>
      <c r="BA21" s="353"/>
      <c r="BB21" s="353"/>
      <c r="BC21" s="354"/>
      <c r="BX21" s="356"/>
      <c r="BY21" s="357"/>
    </row>
    <row r="22" spans="1:77" s="355" customFormat="1" ht="32.25" customHeight="1">
      <c r="A22" s="347"/>
      <c r="B22" s="278"/>
      <c r="C22" s="278"/>
      <c r="D22" s="226"/>
      <c r="E22" s="385"/>
      <c r="F22" s="381"/>
      <c r="G22" s="381"/>
      <c r="H22" s="381"/>
      <c r="I22" s="381"/>
      <c r="J22" s="381"/>
      <c r="K22" s="382">
        <f t="shared" si="11"/>
        <v>0</v>
      </c>
      <c r="L22" s="381"/>
      <c r="M22" s="381"/>
      <c r="N22" s="381"/>
      <c r="O22" s="381"/>
      <c r="P22" s="381"/>
      <c r="Q22" s="381"/>
      <c r="R22" s="382">
        <f t="shared" si="12"/>
        <v>0</v>
      </c>
      <c r="S22" s="383">
        <f t="shared" si="13"/>
        <v>0</v>
      </c>
      <c r="T22" s="384">
        <f t="shared" si="2"/>
        <v>0</v>
      </c>
      <c r="U22" s="348">
        <f t="shared" si="14"/>
        <v>0</v>
      </c>
      <c r="V22" s="359"/>
      <c r="W22" s="350" t="str">
        <f t="shared" si="0"/>
        <v>x</v>
      </c>
      <c r="X22" s="350" t="str">
        <f t="shared" si="15"/>
        <v/>
      </c>
      <c r="Y22" s="350" t="str">
        <f t="shared" si="16"/>
        <v/>
      </c>
      <c r="Z22" s="350" t="str">
        <f t="shared" si="17"/>
        <v/>
      </c>
      <c r="AA22" s="350" t="str">
        <f t="shared" si="18"/>
        <v/>
      </c>
      <c r="AB22" s="351"/>
      <c r="AC22" s="352"/>
      <c r="BX22" s="356" t="s">
        <v>272</v>
      </c>
      <c r="BY22" s="357" t="s">
        <v>273</v>
      </c>
    </row>
    <row r="23" spans="1:77" s="355" customFormat="1" ht="32.25" customHeight="1">
      <c r="A23" s="347"/>
      <c r="B23" s="278"/>
      <c r="C23" s="278"/>
      <c r="D23" s="226"/>
      <c r="E23" s="385"/>
      <c r="F23" s="381"/>
      <c r="G23" s="381"/>
      <c r="H23" s="381"/>
      <c r="I23" s="381"/>
      <c r="J23" s="381"/>
      <c r="K23" s="382">
        <f>IF(E23="x",5,0)+IF(F23="x",3,0)+IF(G23="x",1,0)+IF(H23="x",5,0)+IF(I23="x",3,0)+IF(J23="x",1,0)</f>
        <v>0</v>
      </c>
      <c r="L23" s="381"/>
      <c r="M23" s="381"/>
      <c r="N23" s="381"/>
      <c r="O23" s="381"/>
      <c r="P23" s="381"/>
      <c r="Q23" s="381"/>
      <c r="R23" s="382">
        <f>IF(L23="x",5,0)+IF(M23="x",3,0)+IF(N23="x",1,0)+IF(O23="x",1,0)+IF(P23="x",3,0)+IF(Q23="x",5,0)</f>
        <v>0</v>
      </c>
      <c r="S23" s="383">
        <f>K23+R23</f>
        <v>0</v>
      </c>
      <c r="T23" s="384">
        <f t="shared" si="2"/>
        <v>0</v>
      </c>
      <c r="U23" s="348">
        <f>V23/100</f>
        <v>1</v>
      </c>
      <c r="V23" s="349">
        <v>100</v>
      </c>
      <c r="W23" s="350" t="str">
        <f t="shared" si="0"/>
        <v/>
      </c>
      <c r="X23" s="350" t="str">
        <f>IF(U23&lt;=0.5,IF(U23&gt;=0.21,"x",""),"")</f>
        <v/>
      </c>
      <c r="Y23" s="350" t="str">
        <f>IF(U23&lt;=0.7,IF(U23&gt;=0.51,"x",""),"")</f>
        <v/>
      </c>
      <c r="Z23" s="350" t="str">
        <f>IF(U23&lt;=0.9,IF(U23&gt;=0.71,"x",""),"")</f>
        <v/>
      </c>
      <c r="AA23" s="350" t="str">
        <f>IF(U23&lt;=1,IF(U23&gt;0.9,"x",""),"")</f>
        <v>x</v>
      </c>
      <c r="AB23" s="351"/>
      <c r="AC23" s="352"/>
      <c r="AD23" s="353"/>
      <c r="AE23" s="353"/>
      <c r="AF23" s="353"/>
      <c r="AG23" s="353"/>
      <c r="AH23" s="353"/>
      <c r="AI23" s="353"/>
      <c r="AJ23" s="353"/>
      <c r="AK23" s="353"/>
      <c r="AL23" s="353"/>
      <c r="AM23" s="353"/>
      <c r="AN23" s="353"/>
      <c r="AO23" s="353"/>
      <c r="AP23" s="353"/>
      <c r="AQ23" s="353"/>
      <c r="AR23" s="353"/>
      <c r="AS23" s="353"/>
      <c r="AT23" s="353"/>
      <c r="AU23" s="353"/>
      <c r="AV23" s="353"/>
      <c r="AW23" s="353"/>
      <c r="AX23" s="353"/>
      <c r="AY23" s="353"/>
      <c r="AZ23" s="353"/>
      <c r="BA23" s="353"/>
      <c r="BB23" s="353"/>
      <c r="BC23" s="354"/>
      <c r="BX23" s="356" t="s">
        <v>217</v>
      </c>
      <c r="BY23" s="357" t="s">
        <v>218</v>
      </c>
    </row>
    <row r="24" spans="1:77" s="355" customFormat="1" ht="32.25" customHeight="1">
      <c r="A24" s="347"/>
      <c r="B24" s="278"/>
      <c r="C24" s="278"/>
      <c r="D24" s="226"/>
      <c r="E24" s="386"/>
      <c r="F24" s="387"/>
      <c r="G24" s="387"/>
      <c r="H24" s="387"/>
      <c r="I24" s="387"/>
      <c r="J24" s="387"/>
      <c r="K24" s="382">
        <f t="shared" ref="K24:K26" si="19">IF(E24="x",5,0)+IF(F24="x",3,0)+IF(G24="x",1,0)+IF(H24="x",5,0)+IF(I24="x",3,0)+IF(J24="x",1,0)</f>
        <v>0</v>
      </c>
      <c r="L24" s="387"/>
      <c r="M24" s="387"/>
      <c r="N24" s="387"/>
      <c r="O24" s="387"/>
      <c r="P24" s="387"/>
      <c r="Q24" s="387"/>
      <c r="R24" s="382">
        <f t="shared" ref="R24:R26" si="20">IF(L24="x",5,0)+IF(M24="x",3,0)+IF(N24="x",1,0)+IF(O24="x",1,0)+IF(P24="x",3,0)+IF(Q24="x",5,0)</f>
        <v>0</v>
      </c>
      <c r="S24" s="383">
        <f t="shared" ref="S24:S26" si="21">K24+R24</f>
        <v>0</v>
      </c>
      <c r="T24" s="384">
        <f t="shared" si="2"/>
        <v>0</v>
      </c>
      <c r="U24" s="348">
        <f t="shared" ref="U24:U26" si="22">V24/100</f>
        <v>1</v>
      </c>
      <c r="V24" s="349">
        <v>100</v>
      </c>
      <c r="W24" s="350" t="str">
        <f t="shared" si="0"/>
        <v/>
      </c>
      <c r="X24" s="350" t="str">
        <f t="shared" ref="X24:X26" si="23">IF(U24&lt;=0.5,IF(U24&gt;=0.21,"x",""),"")</f>
        <v/>
      </c>
      <c r="Y24" s="350" t="str">
        <f t="shared" ref="Y24:Y26" si="24">IF(U24&lt;=0.7,IF(U24&gt;=0.51,"x",""),"")</f>
        <v/>
      </c>
      <c r="Z24" s="350" t="str">
        <f t="shared" ref="Z24:Z26" si="25">IF(U24&lt;=0.9,IF(U24&gt;=0.71,"x",""),"")</f>
        <v/>
      </c>
      <c r="AA24" s="350" t="str">
        <f>IF(U24&lt;=1,IF(U24&gt;0.9,"x",""),"")</f>
        <v>x</v>
      </c>
      <c r="AB24" s="351"/>
      <c r="AC24" s="352"/>
      <c r="AD24" s="353"/>
      <c r="AE24" s="353"/>
      <c r="AF24" s="353"/>
      <c r="AG24" s="353"/>
      <c r="AH24" s="353"/>
      <c r="AI24" s="353"/>
      <c r="AJ24" s="353"/>
      <c r="AK24" s="353"/>
      <c r="AL24" s="353"/>
      <c r="AM24" s="353"/>
      <c r="AN24" s="353"/>
      <c r="AO24" s="353"/>
      <c r="AP24" s="353"/>
      <c r="AQ24" s="353"/>
      <c r="AR24" s="353"/>
      <c r="AS24" s="353"/>
      <c r="AT24" s="353"/>
      <c r="AU24" s="353"/>
      <c r="AV24" s="353"/>
      <c r="AW24" s="353"/>
      <c r="AX24" s="353"/>
      <c r="AY24" s="353"/>
      <c r="AZ24" s="353"/>
      <c r="BA24" s="353"/>
      <c r="BB24" s="353"/>
      <c r="BC24" s="354"/>
      <c r="BX24" s="356"/>
      <c r="BY24" s="357"/>
    </row>
    <row r="25" spans="1:77" s="355" customFormat="1" ht="32.25" customHeight="1">
      <c r="A25" s="347"/>
      <c r="B25" s="278"/>
      <c r="C25" s="278"/>
      <c r="D25" s="226"/>
      <c r="E25" s="386"/>
      <c r="F25" s="387"/>
      <c r="G25" s="387"/>
      <c r="H25" s="387"/>
      <c r="I25" s="387"/>
      <c r="J25" s="387"/>
      <c r="K25" s="382">
        <f t="shared" si="19"/>
        <v>0</v>
      </c>
      <c r="L25" s="387"/>
      <c r="M25" s="387"/>
      <c r="N25" s="387"/>
      <c r="O25" s="387"/>
      <c r="P25" s="387"/>
      <c r="Q25" s="387"/>
      <c r="R25" s="382">
        <f t="shared" si="20"/>
        <v>0</v>
      </c>
      <c r="S25" s="383">
        <f t="shared" si="21"/>
        <v>0</v>
      </c>
      <c r="T25" s="384">
        <f t="shared" si="2"/>
        <v>0</v>
      </c>
      <c r="U25" s="348">
        <f t="shared" si="22"/>
        <v>0</v>
      </c>
      <c r="V25" s="359"/>
      <c r="W25" s="350" t="str">
        <f t="shared" si="0"/>
        <v>x</v>
      </c>
      <c r="X25" s="350" t="str">
        <f t="shared" si="23"/>
        <v/>
      </c>
      <c r="Y25" s="350" t="str">
        <f t="shared" si="24"/>
        <v/>
      </c>
      <c r="Z25" s="350" t="str">
        <f t="shared" si="25"/>
        <v/>
      </c>
      <c r="AA25" s="350" t="str">
        <f t="shared" ref="AA25:AA26" si="26">IF(U25&lt;=1,IF(U25&gt;0.9,"x",""),"")</f>
        <v/>
      </c>
      <c r="AB25" s="351"/>
      <c r="AC25" s="352"/>
      <c r="AD25" s="353"/>
      <c r="AE25" s="353"/>
      <c r="AF25" s="353"/>
      <c r="AG25" s="353"/>
      <c r="AH25" s="353"/>
      <c r="AI25" s="353"/>
      <c r="AJ25" s="353"/>
      <c r="AK25" s="353"/>
      <c r="AL25" s="353"/>
      <c r="AM25" s="353"/>
      <c r="AN25" s="353"/>
      <c r="AO25" s="353"/>
      <c r="AP25" s="353"/>
      <c r="AQ25" s="353"/>
      <c r="AR25" s="353"/>
      <c r="AS25" s="353"/>
      <c r="AT25" s="353"/>
      <c r="AU25" s="353"/>
      <c r="AV25" s="353"/>
      <c r="AW25" s="353"/>
      <c r="AX25" s="353"/>
      <c r="AY25" s="353"/>
      <c r="AZ25" s="353"/>
      <c r="BA25" s="353"/>
      <c r="BB25" s="353"/>
      <c r="BC25" s="354"/>
      <c r="BX25" s="356"/>
      <c r="BY25" s="357"/>
    </row>
    <row r="26" spans="1:77" s="355" customFormat="1" ht="32.25" customHeight="1">
      <c r="A26" s="347"/>
      <c r="B26" s="278"/>
      <c r="C26" s="278"/>
      <c r="D26" s="226"/>
      <c r="E26" s="385"/>
      <c r="F26" s="381"/>
      <c r="G26" s="381"/>
      <c r="H26" s="381"/>
      <c r="I26" s="381"/>
      <c r="J26" s="381"/>
      <c r="K26" s="382">
        <f t="shared" si="19"/>
        <v>0</v>
      </c>
      <c r="L26" s="381"/>
      <c r="M26" s="381"/>
      <c r="N26" s="381"/>
      <c r="O26" s="381"/>
      <c r="P26" s="381"/>
      <c r="Q26" s="381"/>
      <c r="R26" s="382">
        <f t="shared" si="20"/>
        <v>0</v>
      </c>
      <c r="S26" s="383">
        <f t="shared" si="21"/>
        <v>0</v>
      </c>
      <c r="T26" s="384">
        <f t="shared" si="2"/>
        <v>0</v>
      </c>
      <c r="U26" s="348">
        <f t="shared" si="22"/>
        <v>0</v>
      </c>
      <c r="V26" s="359"/>
      <c r="W26" s="350" t="str">
        <f t="shared" si="0"/>
        <v>x</v>
      </c>
      <c r="X26" s="350" t="str">
        <f t="shared" si="23"/>
        <v/>
      </c>
      <c r="Y26" s="350" t="str">
        <f t="shared" si="24"/>
        <v/>
      </c>
      <c r="Z26" s="350" t="str">
        <f t="shared" si="25"/>
        <v/>
      </c>
      <c r="AA26" s="350" t="str">
        <f t="shared" si="26"/>
        <v/>
      </c>
      <c r="AB26" s="351"/>
      <c r="AC26" s="352"/>
      <c r="BX26" s="356" t="s">
        <v>272</v>
      </c>
      <c r="BY26" s="357" t="s">
        <v>273</v>
      </c>
    </row>
    <row r="27" spans="1:77" s="355" customFormat="1" ht="32.25" customHeight="1">
      <c r="A27" s="347"/>
      <c r="B27" s="278"/>
      <c r="C27" s="278"/>
      <c r="D27" s="226"/>
      <c r="E27" s="385"/>
      <c r="F27" s="381"/>
      <c r="G27" s="381"/>
      <c r="H27" s="381"/>
      <c r="I27" s="381"/>
      <c r="J27" s="381"/>
      <c r="K27" s="382">
        <f>IF(E27="x",5,0)+IF(F27="x",3,0)+IF(G27="x",1,0)+IF(H27="x",5,0)+IF(I27="x",3,0)+IF(J27="x",1,0)</f>
        <v>0</v>
      </c>
      <c r="L27" s="381"/>
      <c r="M27" s="381"/>
      <c r="N27" s="381"/>
      <c r="O27" s="381"/>
      <c r="P27" s="381"/>
      <c r="Q27" s="381"/>
      <c r="R27" s="382">
        <f>IF(L27="x",5,0)+IF(M27="x",3,0)+IF(N27="x",1,0)+IF(O27="x",1,0)+IF(P27="x",3,0)+IF(Q27="x",5,0)</f>
        <v>0</v>
      </c>
      <c r="S27" s="383">
        <f>K27+R27</f>
        <v>0</v>
      </c>
      <c r="T27" s="384">
        <f t="shared" si="2"/>
        <v>0</v>
      </c>
      <c r="U27" s="348">
        <f>V27/100</f>
        <v>1</v>
      </c>
      <c r="V27" s="349">
        <v>100</v>
      </c>
      <c r="W27" s="350" t="str">
        <f t="shared" si="0"/>
        <v/>
      </c>
      <c r="X27" s="350" t="str">
        <f>IF(U27&lt;=0.5,IF(U27&gt;=0.21,"x",""),"")</f>
        <v/>
      </c>
      <c r="Y27" s="350" t="str">
        <f>IF(U27&lt;=0.7,IF(U27&gt;=0.51,"x",""),"")</f>
        <v/>
      </c>
      <c r="Z27" s="350" t="str">
        <f>IF(U27&lt;=0.9,IF(U27&gt;=0.71,"x",""),"")</f>
        <v/>
      </c>
      <c r="AA27" s="350" t="str">
        <f>IF(U27&lt;=1,IF(U27&gt;0.9,"x",""),"")</f>
        <v>x</v>
      </c>
      <c r="AB27" s="351"/>
      <c r="AC27" s="352"/>
      <c r="AD27" s="353"/>
      <c r="AE27" s="353"/>
      <c r="AF27" s="353"/>
      <c r="AG27" s="353"/>
      <c r="AH27" s="353"/>
      <c r="AI27" s="353"/>
      <c r="AJ27" s="353"/>
      <c r="AK27" s="353"/>
      <c r="AL27" s="353"/>
      <c r="AM27" s="353"/>
      <c r="AN27" s="353"/>
      <c r="AO27" s="353"/>
      <c r="AP27" s="353"/>
      <c r="AQ27" s="353"/>
      <c r="AR27" s="353"/>
      <c r="AS27" s="353"/>
      <c r="AT27" s="353"/>
      <c r="AU27" s="353"/>
      <c r="AV27" s="353"/>
      <c r="AW27" s="353"/>
      <c r="AX27" s="353"/>
      <c r="AY27" s="353"/>
      <c r="AZ27" s="353"/>
      <c r="BA27" s="353"/>
      <c r="BB27" s="353"/>
      <c r="BC27" s="354"/>
      <c r="BX27" s="356" t="s">
        <v>217</v>
      </c>
      <c r="BY27" s="357" t="s">
        <v>218</v>
      </c>
    </row>
    <row r="28" spans="1:77" s="355" customFormat="1" ht="32.25" customHeight="1">
      <c r="A28" s="347"/>
      <c r="B28" s="278"/>
      <c r="C28" s="278"/>
      <c r="D28" s="319"/>
      <c r="E28" s="386"/>
      <c r="F28" s="387"/>
      <c r="G28" s="387"/>
      <c r="H28" s="387"/>
      <c r="I28" s="387"/>
      <c r="J28" s="387"/>
      <c r="K28" s="382">
        <f t="shared" ref="K28:K30" si="27">IF(E28="x",5,0)+IF(F28="x",3,0)+IF(G28="x",1,0)+IF(H28="x",5,0)+IF(I28="x",3,0)+IF(J28="x",1,0)</f>
        <v>0</v>
      </c>
      <c r="L28" s="387"/>
      <c r="M28" s="387"/>
      <c r="N28" s="387"/>
      <c r="O28" s="387"/>
      <c r="P28" s="387"/>
      <c r="Q28" s="387"/>
      <c r="R28" s="382">
        <f t="shared" ref="R28:R30" si="28">IF(L28="x",5,0)+IF(M28="x",3,0)+IF(N28="x",1,0)+IF(O28="x",1,0)+IF(P28="x",3,0)+IF(Q28="x",5,0)</f>
        <v>0</v>
      </c>
      <c r="S28" s="383">
        <f t="shared" ref="S28:S30" si="29">K28+R28</f>
        <v>0</v>
      </c>
      <c r="T28" s="384">
        <f t="shared" si="2"/>
        <v>0</v>
      </c>
      <c r="U28" s="348">
        <f t="shared" ref="U28:U30" si="30">V28/100</f>
        <v>1</v>
      </c>
      <c r="V28" s="349">
        <v>100</v>
      </c>
      <c r="W28" s="350" t="str">
        <f t="shared" si="0"/>
        <v/>
      </c>
      <c r="X28" s="350" t="str">
        <f t="shared" ref="X28:X30" si="31">IF(U28&lt;=0.5,IF(U28&gt;=0.21,"x",""),"")</f>
        <v/>
      </c>
      <c r="Y28" s="350" t="str">
        <f t="shared" ref="Y28:Y30" si="32">IF(U28&lt;=0.7,IF(U28&gt;=0.51,"x",""),"")</f>
        <v/>
      </c>
      <c r="Z28" s="350" t="str">
        <f t="shared" ref="Z28:Z30" si="33">IF(U28&lt;=0.9,IF(U28&gt;=0.71,"x",""),"")</f>
        <v/>
      </c>
      <c r="AA28" s="350" t="str">
        <f>IF(U28&lt;=1,IF(U28&gt;0.9,"x",""),"")</f>
        <v>x</v>
      </c>
      <c r="AB28" s="351"/>
      <c r="AC28" s="352"/>
      <c r="AD28" s="353"/>
      <c r="AE28" s="353"/>
      <c r="AF28" s="353"/>
      <c r="AG28" s="353"/>
      <c r="AH28" s="353"/>
      <c r="AI28" s="353"/>
      <c r="AJ28" s="353"/>
      <c r="AK28" s="353"/>
      <c r="AL28" s="353"/>
      <c r="AM28" s="353"/>
      <c r="AN28" s="353"/>
      <c r="AO28" s="353"/>
      <c r="AP28" s="353"/>
      <c r="AQ28" s="353"/>
      <c r="AR28" s="353"/>
      <c r="AS28" s="353"/>
      <c r="AT28" s="353"/>
      <c r="AU28" s="353"/>
      <c r="AV28" s="353"/>
      <c r="AW28" s="353"/>
      <c r="AX28" s="353"/>
      <c r="AY28" s="353"/>
      <c r="AZ28" s="353"/>
      <c r="BA28" s="353"/>
      <c r="BB28" s="353"/>
      <c r="BC28" s="354"/>
      <c r="BX28" s="356"/>
      <c r="BY28" s="357"/>
    </row>
    <row r="29" spans="1:77" s="355" customFormat="1" ht="32.25" customHeight="1">
      <c r="A29" s="347"/>
      <c r="B29" s="278"/>
      <c r="C29" s="278"/>
      <c r="D29" s="319"/>
      <c r="E29" s="386"/>
      <c r="F29" s="387"/>
      <c r="G29" s="387"/>
      <c r="H29" s="387"/>
      <c r="I29" s="387"/>
      <c r="J29" s="387"/>
      <c r="K29" s="382">
        <f t="shared" si="27"/>
        <v>0</v>
      </c>
      <c r="L29" s="387"/>
      <c r="M29" s="387"/>
      <c r="N29" s="387"/>
      <c r="O29" s="387"/>
      <c r="P29" s="387"/>
      <c r="Q29" s="387"/>
      <c r="R29" s="382">
        <f t="shared" si="28"/>
        <v>0</v>
      </c>
      <c r="S29" s="383">
        <f t="shared" si="29"/>
        <v>0</v>
      </c>
      <c r="T29" s="384">
        <f t="shared" si="2"/>
        <v>0</v>
      </c>
      <c r="U29" s="348">
        <f t="shared" si="30"/>
        <v>0</v>
      </c>
      <c r="V29" s="359"/>
      <c r="W29" s="350" t="str">
        <f t="shared" si="0"/>
        <v>x</v>
      </c>
      <c r="X29" s="350" t="str">
        <f t="shared" si="31"/>
        <v/>
      </c>
      <c r="Y29" s="350" t="str">
        <f t="shared" si="32"/>
        <v/>
      </c>
      <c r="Z29" s="350" t="str">
        <f t="shared" si="33"/>
        <v/>
      </c>
      <c r="AA29" s="350" t="str">
        <f t="shared" ref="AA29:AA30" si="34">IF(U29&lt;=1,IF(U29&gt;0.9,"x",""),"")</f>
        <v/>
      </c>
      <c r="AB29" s="351"/>
      <c r="AC29" s="352"/>
      <c r="AD29" s="353"/>
      <c r="AE29" s="353"/>
      <c r="AF29" s="353"/>
      <c r="AG29" s="353"/>
      <c r="AH29" s="353"/>
      <c r="AI29" s="353"/>
      <c r="AJ29" s="353"/>
      <c r="AK29" s="353"/>
      <c r="AL29" s="353"/>
      <c r="AM29" s="353"/>
      <c r="AN29" s="353"/>
      <c r="AO29" s="353"/>
      <c r="AP29" s="353"/>
      <c r="AQ29" s="353"/>
      <c r="AR29" s="353"/>
      <c r="AS29" s="353"/>
      <c r="AT29" s="353"/>
      <c r="AU29" s="353"/>
      <c r="AV29" s="353"/>
      <c r="AW29" s="353"/>
      <c r="AX29" s="353"/>
      <c r="AY29" s="353"/>
      <c r="AZ29" s="353"/>
      <c r="BA29" s="353"/>
      <c r="BB29" s="353"/>
      <c r="BC29" s="354"/>
      <c r="BX29" s="356"/>
      <c r="BY29" s="357"/>
    </row>
    <row r="30" spans="1:77" s="355" customFormat="1" ht="32.25" customHeight="1">
      <c r="A30" s="347"/>
      <c r="B30" s="278"/>
      <c r="C30" s="278"/>
      <c r="D30" s="319"/>
      <c r="E30" s="385"/>
      <c r="F30" s="381"/>
      <c r="G30" s="381"/>
      <c r="H30" s="381"/>
      <c r="I30" s="381"/>
      <c r="J30" s="381"/>
      <c r="K30" s="382">
        <f t="shared" si="27"/>
        <v>0</v>
      </c>
      <c r="L30" s="381"/>
      <c r="M30" s="381"/>
      <c r="N30" s="381"/>
      <c r="O30" s="381"/>
      <c r="P30" s="381"/>
      <c r="Q30" s="381"/>
      <c r="R30" s="382">
        <f t="shared" si="28"/>
        <v>0</v>
      </c>
      <c r="S30" s="383">
        <f t="shared" si="29"/>
        <v>0</v>
      </c>
      <c r="T30" s="384">
        <f t="shared" si="2"/>
        <v>0</v>
      </c>
      <c r="U30" s="348">
        <f t="shared" si="30"/>
        <v>0</v>
      </c>
      <c r="V30" s="359"/>
      <c r="W30" s="350" t="str">
        <f t="shared" si="0"/>
        <v>x</v>
      </c>
      <c r="X30" s="350" t="str">
        <f t="shared" si="31"/>
        <v/>
      </c>
      <c r="Y30" s="350" t="str">
        <f t="shared" si="32"/>
        <v/>
      </c>
      <c r="Z30" s="350" t="str">
        <f t="shared" si="33"/>
        <v/>
      </c>
      <c r="AA30" s="350" t="str">
        <f t="shared" si="34"/>
        <v/>
      </c>
      <c r="AB30" s="351"/>
      <c r="AC30" s="352"/>
      <c r="BX30" s="356" t="s">
        <v>272</v>
      </c>
      <c r="BY30" s="357" t="s">
        <v>273</v>
      </c>
    </row>
    <row r="31" spans="1:77" s="355" customFormat="1" ht="32.25" customHeight="1">
      <c r="A31" s="347"/>
      <c r="B31" s="278"/>
      <c r="C31" s="278"/>
      <c r="D31" s="319"/>
      <c r="E31" s="385"/>
      <c r="F31" s="381"/>
      <c r="G31" s="381"/>
      <c r="H31" s="381"/>
      <c r="I31" s="381"/>
      <c r="J31" s="381"/>
      <c r="K31" s="382">
        <f>IF(E31="x",5,0)+IF(F31="x",3,0)+IF(G31="x",1,0)+IF(H31="x",5,0)+IF(I31="x",3,0)+IF(J31="x",1,0)</f>
        <v>0</v>
      </c>
      <c r="L31" s="381"/>
      <c r="M31" s="381"/>
      <c r="N31" s="381"/>
      <c r="O31" s="381"/>
      <c r="P31" s="381"/>
      <c r="Q31" s="381"/>
      <c r="R31" s="382">
        <f>IF(L31="x",5,0)+IF(M31="x",3,0)+IF(N31="x",1,0)+IF(O31="x",1,0)+IF(P31="x",3,0)+IF(Q31="x",5,0)</f>
        <v>0</v>
      </c>
      <c r="S31" s="383">
        <f>K31+R31</f>
        <v>0</v>
      </c>
      <c r="T31" s="384">
        <f t="shared" si="2"/>
        <v>0</v>
      </c>
      <c r="U31" s="348">
        <f>V31/100</f>
        <v>1</v>
      </c>
      <c r="V31" s="349">
        <v>100</v>
      </c>
      <c r="W31" s="350" t="str">
        <f t="shared" si="0"/>
        <v/>
      </c>
      <c r="X31" s="350" t="str">
        <f>IF(U31&lt;=0.5,IF(U31&gt;=0.21,"x",""),"")</f>
        <v/>
      </c>
      <c r="Y31" s="350" t="str">
        <f>IF(U31&lt;=0.7,IF(U31&gt;=0.51,"x",""),"")</f>
        <v/>
      </c>
      <c r="Z31" s="350" t="str">
        <f>IF(U31&lt;=0.9,IF(U31&gt;=0.71,"x",""),"")</f>
        <v/>
      </c>
      <c r="AA31" s="350" t="str">
        <f>IF(U31&lt;=1,IF(U31&gt;0.9,"x",""),"")</f>
        <v>x</v>
      </c>
      <c r="AB31" s="351"/>
      <c r="AC31" s="352"/>
      <c r="AD31" s="353"/>
      <c r="AE31" s="353"/>
      <c r="AF31" s="353"/>
      <c r="AG31" s="353"/>
      <c r="AH31" s="353"/>
      <c r="AI31" s="353"/>
      <c r="AJ31" s="353"/>
      <c r="AK31" s="353"/>
      <c r="AL31" s="353"/>
      <c r="AM31" s="353"/>
      <c r="AN31" s="353"/>
      <c r="AO31" s="353"/>
      <c r="AP31" s="353"/>
      <c r="AQ31" s="353"/>
      <c r="AR31" s="353"/>
      <c r="AS31" s="353"/>
      <c r="AT31" s="353"/>
      <c r="AU31" s="353"/>
      <c r="AV31" s="353"/>
      <c r="AW31" s="353"/>
      <c r="AX31" s="353"/>
      <c r="AY31" s="353"/>
      <c r="AZ31" s="353"/>
      <c r="BA31" s="353"/>
      <c r="BB31" s="353"/>
      <c r="BC31" s="354"/>
      <c r="BX31" s="356" t="s">
        <v>217</v>
      </c>
      <c r="BY31" s="357" t="s">
        <v>218</v>
      </c>
    </row>
    <row r="32" spans="1:77" s="355" customFormat="1" ht="32.25" customHeight="1">
      <c r="A32" s="347"/>
      <c r="B32" s="278"/>
      <c r="C32" s="278"/>
      <c r="D32" s="319"/>
      <c r="E32" s="386"/>
      <c r="F32" s="387"/>
      <c r="G32" s="387"/>
      <c r="H32" s="387"/>
      <c r="I32" s="387"/>
      <c r="J32" s="387"/>
      <c r="K32" s="382">
        <f t="shared" ref="K32:K34" si="35">IF(E32="x",5,0)+IF(F32="x",3,0)+IF(G32="x",1,0)+IF(H32="x",5,0)+IF(I32="x",3,0)+IF(J32="x",1,0)</f>
        <v>0</v>
      </c>
      <c r="L32" s="387"/>
      <c r="M32" s="387"/>
      <c r="N32" s="387"/>
      <c r="O32" s="387"/>
      <c r="P32" s="387"/>
      <c r="Q32" s="387"/>
      <c r="R32" s="382">
        <f t="shared" ref="R32:R34" si="36">IF(L32="x",5,0)+IF(M32="x",3,0)+IF(N32="x",1,0)+IF(O32="x",1,0)+IF(P32="x",3,0)+IF(Q32="x",5,0)</f>
        <v>0</v>
      </c>
      <c r="S32" s="383">
        <f t="shared" ref="S32:S34" si="37">K32+R32</f>
        <v>0</v>
      </c>
      <c r="T32" s="384">
        <f t="shared" si="2"/>
        <v>0</v>
      </c>
      <c r="U32" s="348">
        <f t="shared" ref="U32:U34" si="38">V32/100</f>
        <v>1</v>
      </c>
      <c r="V32" s="349">
        <v>100</v>
      </c>
      <c r="W32" s="350" t="str">
        <f t="shared" si="0"/>
        <v/>
      </c>
      <c r="X32" s="350" t="str">
        <f t="shared" ref="X32:X34" si="39">IF(U32&lt;=0.5,IF(U32&gt;=0.21,"x",""),"")</f>
        <v/>
      </c>
      <c r="Y32" s="350" t="str">
        <f t="shared" ref="Y32:Y34" si="40">IF(U32&lt;=0.7,IF(U32&gt;=0.51,"x",""),"")</f>
        <v/>
      </c>
      <c r="Z32" s="350" t="str">
        <f t="shared" ref="Z32:Z34" si="41">IF(U32&lt;=0.9,IF(U32&gt;=0.71,"x",""),"")</f>
        <v/>
      </c>
      <c r="AA32" s="350" t="str">
        <f>IF(U32&lt;=1,IF(U32&gt;0.9,"x",""),"")</f>
        <v>x</v>
      </c>
      <c r="AB32" s="351"/>
      <c r="AC32" s="352"/>
      <c r="AD32" s="353"/>
      <c r="AE32" s="353"/>
      <c r="AF32" s="353"/>
      <c r="AG32" s="353"/>
      <c r="AH32" s="353"/>
      <c r="AI32" s="353"/>
      <c r="AJ32" s="353"/>
      <c r="AK32" s="353"/>
      <c r="AL32" s="353"/>
      <c r="AM32" s="353"/>
      <c r="AN32" s="353"/>
      <c r="AO32" s="353"/>
      <c r="AP32" s="353"/>
      <c r="AQ32" s="353"/>
      <c r="AR32" s="353"/>
      <c r="AS32" s="353"/>
      <c r="AT32" s="353"/>
      <c r="AU32" s="353"/>
      <c r="AV32" s="353"/>
      <c r="AW32" s="353"/>
      <c r="AX32" s="353"/>
      <c r="AY32" s="353"/>
      <c r="AZ32" s="353"/>
      <c r="BA32" s="353"/>
      <c r="BB32" s="353"/>
      <c r="BC32" s="354"/>
      <c r="BX32" s="356"/>
      <c r="BY32" s="357"/>
    </row>
    <row r="33" spans="1:77" s="355" customFormat="1" ht="32.25" customHeight="1">
      <c r="A33" s="347"/>
      <c r="B33" s="278"/>
      <c r="C33" s="278"/>
      <c r="D33" s="319"/>
      <c r="E33" s="386"/>
      <c r="F33" s="387"/>
      <c r="G33" s="387"/>
      <c r="H33" s="387"/>
      <c r="I33" s="387"/>
      <c r="J33" s="387"/>
      <c r="K33" s="382">
        <f t="shared" si="35"/>
        <v>0</v>
      </c>
      <c r="L33" s="387"/>
      <c r="M33" s="387"/>
      <c r="N33" s="387"/>
      <c r="O33" s="387"/>
      <c r="P33" s="387"/>
      <c r="Q33" s="387"/>
      <c r="R33" s="382">
        <f t="shared" si="36"/>
        <v>0</v>
      </c>
      <c r="S33" s="383">
        <f t="shared" si="37"/>
        <v>0</v>
      </c>
      <c r="T33" s="384">
        <f t="shared" si="2"/>
        <v>0</v>
      </c>
      <c r="U33" s="348">
        <f t="shared" si="38"/>
        <v>0</v>
      </c>
      <c r="V33" s="359"/>
      <c r="W33" s="350" t="str">
        <f t="shared" si="0"/>
        <v>x</v>
      </c>
      <c r="X33" s="350" t="str">
        <f t="shared" si="39"/>
        <v/>
      </c>
      <c r="Y33" s="350" t="str">
        <f t="shared" si="40"/>
        <v/>
      </c>
      <c r="Z33" s="350" t="str">
        <f t="shared" si="41"/>
        <v/>
      </c>
      <c r="AA33" s="350" t="str">
        <f t="shared" ref="AA33:AA34" si="42">IF(U33&lt;=1,IF(U33&gt;0.9,"x",""),"")</f>
        <v/>
      </c>
      <c r="AB33" s="351"/>
      <c r="AC33" s="352"/>
      <c r="AD33" s="353"/>
      <c r="AE33" s="353"/>
      <c r="AF33" s="353"/>
      <c r="AG33" s="353"/>
      <c r="AH33" s="353"/>
      <c r="AI33" s="353"/>
      <c r="AJ33" s="353"/>
      <c r="AK33" s="353"/>
      <c r="AL33" s="353"/>
      <c r="AM33" s="353"/>
      <c r="AN33" s="353"/>
      <c r="AO33" s="353"/>
      <c r="AP33" s="353"/>
      <c r="AQ33" s="353"/>
      <c r="AR33" s="353"/>
      <c r="AS33" s="353"/>
      <c r="AT33" s="353"/>
      <c r="AU33" s="353"/>
      <c r="AV33" s="353"/>
      <c r="AW33" s="353"/>
      <c r="AX33" s="353"/>
      <c r="AY33" s="353"/>
      <c r="AZ33" s="353"/>
      <c r="BA33" s="353"/>
      <c r="BB33" s="353"/>
      <c r="BC33" s="354"/>
      <c r="BX33" s="356"/>
      <c r="BY33" s="357"/>
    </row>
    <row r="34" spans="1:77" s="355" customFormat="1" ht="32.25" customHeight="1">
      <c r="A34" s="347"/>
      <c r="B34" s="278"/>
      <c r="C34" s="278"/>
      <c r="D34" s="319"/>
      <c r="E34" s="385"/>
      <c r="F34" s="381"/>
      <c r="G34" s="381"/>
      <c r="H34" s="381"/>
      <c r="I34" s="381"/>
      <c r="J34" s="381"/>
      <c r="K34" s="382">
        <f t="shared" si="35"/>
        <v>0</v>
      </c>
      <c r="L34" s="381"/>
      <c r="M34" s="381"/>
      <c r="N34" s="381"/>
      <c r="O34" s="381"/>
      <c r="P34" s="381"/>
      <c r="Q34" s="381"/>
      <c r="R34" s="382">
        <f t="shared" si="36"/>
        <v>0</v>
      </c>
      <c r="S34" s="383">
        <f t="shared" si="37"/>
        <v>0</v>
      </c>
      <c r="T34" s="384">
        <f t="shared" si="2"/>
        <v>0</v>
      </c>
      <c r="U34" s="348">
        <f t="shared" si="38"/>
        <v>0</v>
      </c>
      <c r="V34" s="359"/>
      <c r="W34" s="350" t="str">
        <f t="shared" si="0"/>
        <v>x</v>
      </c>
      <c r="X34" s="350" t="str">
        <f t="shared" si="39"/>
        <v/>
      </c>
      <c r="Y34" s="350" t="str">
        <f t="shared" si="40"/>
        <v/>
      </c>
      <c r="Z34" s="350" t="str">
        <f t="shared" si="41"/>
        <v/>
      </c>
      <c r="AA34" s="350" t="str">
        <f t="shared" si="42"/>
        <v/>
      </c>
      <c r="AB34" s="351"/>
      <c r="AC34" s="352"/>
      <c r="BX34" s="356" t="s">
        <v>272</v>
      </c>
      <c r="BY34" s="357" t="s">
        <v>273</v>
      </c>
    </row>
    <row r="35" spans="1:77" ht="33" customHeight="1" thickBot="1">
      <c r="A35" s="328"/>
      <c r="B35" s="455"/>
      <c r="C35" s="455"/>
      <c r="D35" s="360"/>
      <c r="E35" s="456" t="s">
        <v>320</v>
      </c>
      <c r="F35" s="457"/>
      <c r="G35" s="457"/>
      <c r="H35" s="457"/>
      <c r="I35" s="457"/>
      <c r="J35" s="458"/>
      <c r="K35" s="462">
        <f>SUM(K11:K14)</f>
        <v>26</v>
      </c>
      <c r="L35" s="464" t="s">
        <v>359</v>
      </c>
      <c r="M35" s="464"/>
      <c r="N35" s="464"/>
      <c r="O35" s="464"/>
      <c r="P35" s="464"/>
      <c r="Q35" s="464"/>
      <c r="R35" s="465">
        <f>SUM(R11:R14)</f>
        <v>20</v>
      </c>
      <c r="S35" s="467">
        <f>SUM(S11:S14)</f>
        <v>46</v>
      </c>
      <c r="T35" s="469">
        <f>SUM(T11:T14)</f>
        <v>46</v>
      </c>
      <c r="U35" s="361"/>
      <c r="V35" s="471"/>
      <c r="W35" s="433" t="s">
        <v>287</v>
      </c>
      <c r="X35" s="433"/>
      <c r="Y35" s="433"/>
      <c r="Z35" s="433"/>
      <c r="AA35" s="433"/>
      <c r="AB35" s="346" t="s">
        <v>288</v>
      </c>
      <c r="AC35" s="334"/>
      <c r="BX35" s="362"/>
      <c r="BY35" s="363"/>
    </row>
    <row r="36" spans="1:77" ht="32.25" customHeight="1" thickBot="1">
      <c r="A36" s="328"/>
      <c r="B36" s="455"/>
      <c r="C36" s="455"/>
      <c r="D36" s="360"/>
      <c r="E36" s="459"/>
      <c r="F36" s="460"/>
      <c r="G36" s="460"/>
      <c r="H36" s="460"/>
      <c r="I36" s="460"/>
      <c r="J36" s="461"/>
      <c r="K36" s="463"/>
      <c r="L36" s="464"/>
      <c r="M36" s="464"/>
      <c r="N36" s="464"/>
      <c r="O36" s="464"/>
      <c r="P36" s="464"/>
      <c r="Q36" s="464"/>
      <c r="R36" s="466"/>
      <c r="S36" s="468"/>
      <c r="T36" s="470"/>
      <c r="U36" s="361"/>
      <c r="V36" s="472"/>
      <c r="W36" s="364"/>
      <c r="X36" s="365" t="e">
        <f>IF(X11="x",U11*T11)+IF(#REF!="x",#REF!*#REF!)+IF(#REF!="x",#REF!*#REF!)+IF(#REF!="x",#REF!*#REF!)+IF(#REF!="x",#REF!*#REF!)+IF(#REF!="x",#REF!*#REF!)+IF(#REF!="x",#REF!*#REF!)+IF(#REF!="x",#REF!*#REF!)+IF(X12="x",U12*T12)+IF(#REF!="x",#REF!*#REF!)+IF(#REF!="x",#REF!*#REF!)+IF(#REF!="x",#REF!*#REF!)+IF(X13="x",U13*T13)+IF(#REF!="x",#REF!*#REF!)+IF(#REF!="x",#REF!*#REF!)+IF(#REF!="x",#REF!*#REF!)+IF(X14="x",U14*T14)+IF(#REF!="x",#REF!*#REF!)+IF(#REF!="x",#REF!*#REF!)+IF(#REF!="x",#REF!*#REF!)+IF(X15="x",U15*T15)+IF(X16="x",U16*T16)+IF(X17="x",U17*T17)+IF(X18="x",U18*T18)+IF(X19="x",U19*T19)+IF(X20="x",U20*T20)+IF(X21="x",U21*T21)+IF(X22="x",U22*T22)+IF(X23="x",U23*T23)+IF(X24="x",U24*T24)+IF(X25="x",U25*T25)+IF(X26="x",U26*T26)+IF(X27="x",U27*T27)+IF(X28="x",U28*T28)+IF(X29="x",U29*T29)+IF(X30="x",U30*T30)+IF(X31="x",U31*T31)+IF(X32="x",U32*T32)+IF(X33="x",U33*T33)+IF(X34="x",U34*T34)</f>
        <v>#REF!</v>
      </c>
      <c r="Y36" s="365" t="e">
        <f>IF(Y11="x",U11*T11)+IF(#REF!="x",#REF!*#REF!)+IF(#REF!="x",#REF!*#REF!)+IF(#REF!="x",#REF!*#REF!)+IF(#REF!="x",#REF!*#REF!)+IF(#REF!="x",#REF!*#REF!)+IF(#REF!="x",#REF!*#REF!)+IF(#REF!="x",#REF!*#REF!)+IF(Y12="x",U12*T12)+IF(#REF!="x",#REF!*#REF!)+IF(#REF!="x",#REF!*#REF!)+IF(#REF!="x",#REF!*#REF!)+IF(Y13="x",U13*T13)+IF(#REF!="x",#REF!*#REF!)+IF(#REF!="x",#REF!*#REF!)+IF(#REF!="x",#REF!*#REF!)+IF(Y14="x",U14*T14)+IF(#REF!="x",#REF!*#REF!)+IF(#REF!="x",#REF!*#REF!)+IF(#REF!="x",#REF!*#REF!)+IF(Y15="x",U15*T15)+IF(Y16="x",U16*T16)+IF(Y17="x",U17*T17)+IF(Y18="x",U18*T18)+IF(Y19="x",U19*T19)+IF(Y20="x",U20*T20)+IF(Y21="x",U21*T21)+IF(Y22="x",U22*T22)+IF(Y23="x",U23*T23)+IF(Y24="x",U24*T24)+IF(Y25="x",U25*T25)+IF(Y26="x",U26*T26)+IF(Y27="x",U27*T27)+IF(Y28="x",U28*T28)+IF(Y29="x",U29*T29)+IF(Y30="x",U30*T30)+IF(Y31="x",U31*T31)+IF(Y32="x",U32*T32)+IF(Y33="x",U33*T33)+IF(Y34="x",U34*T34)</f>
        <v>#REF!</v>
      </c>
      <c r="Z36" s="365" t="e">
        <f>IF(Z11="x",U11*T11)+IF(#REF!="x",#REF!*#REF!)+IF(#REF!="x",#REF!*#REF!)+IF(#REF!="x",#REF!*#REF!)+IF(#REF!="x",#REF!*#REF!)+IF(#REF!="x",#REF!*#REF!)+IF(#REF!="x",#REF!*#REF!)+IF(#REF!="x",#REF!*#REF!)+IF(Z12="x",U12*T12)+IF(#REF!="x",#REF!*#REF!)+IF(#REF!="x",#REF!*#REF!)+IF(#REF!="x",#REF!*#REF!)+IF(Z13="x",U13*T13)+IF(#REF!="x",#REF!*#REF!)+IF(#REF!="x",#REF!*#REF!)+IF(#REF!="x",#REF!*#REF!)+IF(Z14="x",U14*T14)+IF(#REF!="x",#REF!*#REF!)+IF(#REF!="x",#REF!*#REF!)+IF(#REF!="x",#REF!*#REF!)+IF(Z15="x",U15*T15)+IF(Z16="x",U16*T16)+IF(Z17="x",U17*T17)+IF(Z18="x",U18*T18)+IF(Z19="x",U19*T19)+IF(Z20="x",U20*T20)+IF(Z21="x",U21*T21)+IF(Z22="x",U22*T22)+IF(Z23="x",U23*T23)+IF(Z24="x",U24*T24)+IF(Z25="x",U25*T25)+IF(Z26="x",U26*T26)+IF(Z27="x",U27*T27)+IF(Z28="x",U28*T28)+IF(Z29="x",U29*T29)+IF(Z30="x",U30*T30)+IF(Z31="x",U31*T31)+IF(Z32="x",U32*T32)+IF(Z33="x",U33*T33)+IF(Z34="x",U34*T34)</f>
        <v>#REF!</v>
      </c>
      <c r="AA36" s="365" t="e">
        <f>IF(AA11="x",U11*T11)+IF(#REF!="x",#REF!*#REF!)+IF(#REF!="x",#REF!*#REF!)+IF(#REF!="x",#REF!*#REF!)+IF(#REF!="x",#REF!*#REF!)+IF(#REF!="x",#REF!*#REF!)+IF(#REF!="x",#REF!*#REF!)+IF(#REF!="x",#REF!*#REF!)+IF(AA12="x",U12*T12)+IF(#REF!="x",#REF!*#REF!)+IF(#REF!="x",#REF!*#REF!)+IF(#REF!="x",#REF!*#REF!)+IF(AA13="x",U13*T13)+IF(#REF!="x",#REF!*#REF!)+IF(#REF!="x",#REF!*#REF!)+IF(#REF!="x",#REF!*#REF!)+IF(AA14="x",U14*T14)+IF(#REF!="x",#REF!*#REF!)+IF(#REF!="x",#REF!*#REF!)+IF(#REF!="x",#REF!*#REF!)+IF(AA15="x",U15*T15)+IF(AA16="x",U16*T16)+IF(AA17="x",U17*T17)+IF(AA18="x",U18*T18)+IF(AA19="x",U19*T19)+IF(AA20="x",U20*T20)+IF(AA21="x",U21*T21)+IF(AA22="x",U22*T22)+IF(AA23="x",U23*T23)+IF(AA24="x",U24*T24)+IF(AA25="x",U25*T25)+IF(AA26="x",U26*T26)+IF(AA27="x",U27*T27)+IF(AA28="x",U28*T28)+IF(AA29="x",U29*T29)+IF(AA30="x",U30*T30)+IF(AA31="x",U31*T31)+IF(AA32="x",U32*T32)+IF(AA33="x",U33*T33)+IF(AA34="x",U34*T34)</f>
        <v>#REF!</v>
      </c>
      <c r="AB36" s="366" t="e">
        <f>SUM(X36:AA36)</f>
        <v>#REF!</v>
      </c>
      <c r="AC36" s="334"/>
      <c r="BX36" s="367"/>
    </row>
    <row r="37" spans="1:77" ht="18" hidden="1" customHeight="1">
      <c r="A37" s="328"/>
      <c r="B37" s="281"/>
      <c r="C37" s="281"/>
      <c r="D37" s="318"/>
      <c r="E37" s="317"/>
      <c r="F37" s="317"/>
      <c r="G37" s="317"/>
      <c r="H37" s="317"/>
      <c r="I37" s="317"/>
      <c r="J37" s="317"/>
      <c r="K37" s="317"/>
      <c r="L37" s="317"/>
      <c r="M37" s="317"/>
      <c r="N37" s="317"/>
      <c r="O37" s="317"/>
      <c r="P37" s="317"/>
      <c r="Q37" s="317"/>
      <c r="R37" s="317"/>
      <c r="S37" s="317"/>
      <c r="T37" s="317"/>
      <c r="U37" s="281"/>
      <c r="V37" s="281"/>
      <c r="W37" s="281"/>
      <c r="X37" s="281"/>
      <c r="Y37" s="281"/>
      <c r="Z37" s="281"/>
      <c r="AA37" s="281"/>
      <c r="AB37" s="281"/>
      <c r="AC37" s="334"/>
    </row>
    <row r="38" spans="1:77" ht="27" hidden="1" customHeight="1">
      <c r="A38" s="328"/>
      <c r="B38" s="451"/>
      <c r="C38" s="451"/>
      <c r="D38" s="318"/>
      <c r="E38" s="317"/>
      <c r="F38" s="317"/>
      <c r="G38" s="317"/>
      <c r="H38" s="317"/>
      <c r="I38" s="317"/>
      <c r="J38" s="317"/>
      <c r="K38" s="317"/>
      <c r="L38" s="317"/>
      <c r="M38" s="317"/>
      <c r="N38" s="317"/>
      <c r="O38" s="317"/>
      <c r="P38" s="317"/>
      <c r="Q38" s="317"/>
      <c r="R38" s="317"/>
      <c r="S38" s="317"/>
      <c r="T38" s="175"/>
      <c r="U38" s="281"/>
      <c r="V38" s="281"/>
      <c r="W38" s="281"/>
      <c r="X38" s="369"/>
      <c r="Y38" s="370" t="e">
        <f>AB36</f>
        <v>#REF!</v>
      </c>
      <c r="Z38" s="281"/>
      <c r="AA38" s="281"/>
      <c r="AB38" s="281"/>
      <c r="AC38" s="334"/>
    </row>
    <row r="39" spans="1:77" ht="15.75" hidden="1" customHeight="1">
      <c r="A39" s="328"/>
      <c r="B39" s="281"/>
      <c r="C39" s="281"/>
      <c r="D39" s="318"/>
      <c r="E39" s="317"/>
      <c r="F39" s="317"/>
      <c r="G39" s="317"/>
      <c r="H39" s="317"/>
      <c r="I39" s="317"/>
      <c r="J39" s="317"/>
      <c r="K39" s="317"/>
      <c r="L39" s="317"/>
      <c r="M39" s="317"/>
      <c r="N39" s="317"/>
      <c r="O39" s="317"/>
      <c r="P39" s="317"/>
      <c r="Q39" s="317"/>
      <c r="R39" s="317"/>
      <c r="S39" s="317"/>
      <c r="T39" s="317"/>
      <c r="U39" s="371"/>
      <c r="V39" s="371"/>
      <c r="W39" s="281"/>
      <c r="X39" s="369"/>
      <c r="Y39" s="369"/>
      <c r="Z39" s="281"/>
      <c r="AA39" s="281"/>
      <c r="AB39" s="281"/>
      <c r="AC39" s="334"/>
    </row>
    <row r="40" spans="1:77" ht="0.75" customHeight="1" thickTop="1">
      <c r="A40" s="452"/>
      <c r="B40" s="453"/>
      <c r="C40" s="453"/>
      <c r="D40" s="453"/>
      <c r="E40" s="453"/>
      <c r="F40" s="453"/>
      <c r="G40" s="453"/>
      <c r="H40" s="453"/>
      <c r="I40" s="453"/>
      <c r="J40" s="453"/>
      <c r="K40" s="453"/>
      <c r="L40" s="453"/>
      <c r="M40" s="453"/>
      <c r="N40" s="453"/>
      <c r="O40" s="453"/>
      <c r="P40" s="453"/>
      <c r="Q40" s="453"/>
      <c r="R40" s="453"/>
      <c r="S40" s="453"/>
      <c r="T40" s="453"/>
      <c r="U40" s="453"/>
      <c r="V40" s="453"/>
      <c r="W40" s="453"/>
      <c r="X40" s="453"/>
      <c r="Y40" s="453"/>
      <c r="Z40" s="453"/>
      <c r="AA40" s="453"/>
      <c r="AB40" s="453"/>
      <c r="AC40" s="454"/>
    </row>
    <row r="41" spans="1:77" s="372" customFormat="1">
      <c r="E41" s="388"/>
      <c r="F41" s="388"/>
      <c r="G41" s="388"/>
      <c r="H41" s="388"/>
      <c r="I41" s="388"/>
      <c r="J41" s="388"/>
      <c r="K41" s="388"/>
      <c r="L41" s="388"/>
      <c r="M41" s="388"/>
      <c r="N41" s="388"/>
      <c r="O41" s="388"/>
      <c r="P41" s="388"/>
      <c r="Q41" s="388"/>
      <c r="R41" s="388"/>
      <c r="S41" s="388"/>
      <c r="T41" s="388"/>
      <c r="V41" s="373"/>
      <c r="Z41" s="374"/>
      <c r="BX41" s="368"/>
      <c r="BY41" s="368"/>
    </row>
  </sheetData>
  <autoFilter ref="A10:WYG36"/>
  <mergeCells count="29">
    <mergeCell ref="O9:Q9"/>
    <mergeCell ref="R9:R10"/>
    <mergeCell ref="T35:T36"/>
    <mergeCell ref="V35:V36"/>
    <mergeCell ref="W35:AA35"/>
    <mergeCell ref="B38:C38"/>
    <mergeCell ref="A40:AC40"/>
    <mergeCell ref="B35:C36"/>
    <mergeCell ref="E35:J36"/>
    <mergeCell ref="K35:K36"/>
    <mergeCell ref="L35:Q36"/>
    <mergeCell ref="R35:R36"/>
    <mergeCell ref="S35:S36"/>
    <mergeCell ref="B2:AB2"/>
    <mergeCell ref="B4:AB4"/>
    <mergeCell ref="E7:R7"/>
    <mergeCell ref="S7:S10"/>
    <mergeCell ref="T7:T10"/>
    <mergeCell ref="U7:U10"/>
    <mergeCell ref="V7:V10"/>
    <mergeCell ref="W7:AA7"/>
    <mergeCell ref="AB7:AB10"/>
    <mergeCell ref="E8:K8"/>
    <mergeCell ref="L8:R8"/>
    <mergeCell ref="E9:G9"/>
    <mergeCell ref="H9:J9"/>
    <mergeCell ref="K9:K10"/>
    <mergeCell ref="L9:N9"/>
    <mergeCell ref="B7:D9"/>
  </mergeCells>
  <conditionalFormatting sqref="AB11">
    <cfRule type="cellIs" dxfId="534" priority="60" stopIfTrue="1" operator="equal">
      <formula>"X"</formula>
    </cfRule>
  </conditionalFormatting>
  <conditionalFormatting sqref="W11">
    <cfRule type="cellIs" dxfId="533" priority="56" stopIfTrue="1" operator="equal">
      <formula>"X"</formula>
    </cfRule>
  </conditionalFormatting>
  <conditionalFormatting sqref="Z11">
    <cfRule type="cellIs" dxfId="532" priority="57" stopIfTrue="1" operator="equal">
      <formula>"X"</formula>
    </cfRule>
  </conditionalFormatting>
  <conditionalFormatting sqref="X11">
    <cfRule type="cellIs" dxfId="531" priority="58" stopIfTrue="1" operator="equal">
      <formula>"X"</formula>
    </cfRule>
  </conditionalFormatting>
  <conditionalFormatting sqref="Y11">
    <cfRule type="cellIs" dxfId="530" priority="59" stopIfTrue="1" operator="equal">
      <formula>"X"</formula>
    </cfRule>
  </conditionalFormatting>
  <conditionalFormatting sqref="AA11">
    <cfRule type="cellIs" dxfId="529" priority="55" stopIfTrue="1" operator="equal">
      <formula>"X"</formula>
    </cfRule>
  </conditionalFormatting>
  <conditionalFormatting sqref="AA19:AA22">
    <cfRule type="cellIs" dxfId="528" priority="19" stopIfTrue="1" operator="equal">
      <formula>"X"</formula>
    </cfRule>
  </conditionalFormatting>
  <conditionalFormatting sqref="AB12">
    <cfRule type="cellIs" dxfId="527" priority="48" stopIfTrue="1" operator="equal">
      <formula>"X"</formula>
    </cfRule>
  </conditionalFormatting>
  <conditionalFormatting sqref="W12">
    <cfRule type="cellIs" dxfId="526" priority="44" stopIfTrue="1" operator="equal">
      <formula>"X"</formula>
    </cfRule>
  </conditionalFormatting>
  <conditionalFormatting sqref="Z12">
    <cfRule type="cellIs" dxfId="525" priority="45" stopIfTrue="1" operator="equal">
      <formula>"X"</formula>
    </cfRule>
  </conditionalFormatting>
  <conditionalFormatting sqref="X12">
    <cfRule type="cellIs" dxfId="524" priority="46" stopIfTrue="1" operator="equal">
      <formula>"X"</formula>
    </cfRule>
  </conditionalFormatting>
  <conditionalFormatting sqref="Y12">
    <cfRule type="cellIs" dxfId="523" priority="47" stopIfTrue="1" operator="equal">
      <formula>"X"</formula>
    </cfRule>
  </conditionalFormatting>
  <conditionalFormatting sqref="AA12">
    <cfRule type="cellIs" dxfId="522" priority="43" stopIfTrue="1" operator="equal">
      <formula>"X"</formula>
    </cfRule>
  </conditionalFormatting>
  <conditionalFormatting sqref="AB13">
    <cfRule type="cellIs" dxfId="521" priority="42" stopIfTrue="1" operator="equal">
      <formula>"X"</formula>
    </cfRule>
  </conditionalFormatting>
  <conditionalFormatting sqref="W13">
    <cfRule type="cellIs" dxfId="520" priority="38" stopIfTrue="1" operator="equal">
      <formula>"X"</formula>
    </cfRule>
  </conditionalFormatting>
  <conditionalFormatting sqref="Z13">
    <cfRule type="cellIs" dxfId="519" priority="39" stopIfTrue="1" operator="equal">
      <formula>"X"</formula>
    </cfRule>
  </conditionalFormatting>
  <conditionalFormatting sqref="X13">
    <cfRule type="cellIs" dxfId="518" priority="40" stopIfTrue="1" operator="equal">
      <formula>"X"</formula>
    </cfRule>
  </conditionalFormatting>
  <conditionalFormatting sqref="Y13">
    <cfRule type="cellIs" dxfId="517" priority="41" stopIfTrue="1" operator="equal">
      <formula>"X"</formula>
    </cfRule>
  </conditionalFormatting>
  <conditionalFormatting sqref="AA13">
    <cfRule type="cellIs" dxfId="516" priority="37" stopIfTrue="1" operator="equal">
      <formula>"X"</formula>
    </cfRule>
  </conditionalFormatting>
  <conditionalFormatting sqref="AB14">
    <cfRule type="cellIs" dxfId="515" priority="36" stopIfTrue="1" operator="equal">
      <formula>"X"</formula>
    </cfRule>
  </conditionalFormatting>
  <conditionalFormatting sqref="W14">
    <cfRule type="cellIs" dxfId="514" priority="32" stopIfTrue="1" operator="equal">
      <formula>"X"</formula>
    </cfRule>
  </conditionalFormatting>
  <conditionalFormatting sqref="Z14">
    <cfRule type="cellIs" dxfId="513" priority="33" stopIfTrue="1" operator="equal">
      <formula>"X"</formula>
    </cfRule>
  </conditionalFormatting>
  <conditionalFormatting sqref="X14">
    <cfRule type="cellIs" dxfId="512" priority="34" stopIfTrue="1" operator="equal">
      <formula>"X"</formula>
    </cfRule>
  </conditionalFormatting>
  <conditionalFormatting sqref="Y14">
    <cfRule type="cellIs" dxfId="511" priority="35" stopIfTrue="1" operator="equal">
      <formula>"X"</formula>
    </cfRule>
  </conditionalFormatting>
  <conditionalFormatting sqref="AA14">
    <cfRule type="cellIs" dxfId="510" priority="31" stopIfTrue="1" operator="equal">
      <formula>"X"</formula>
    </cfRule>
  </conditionalFormatting>
  <conditionalFormatting sqref="AB15:AB18">
    <cfRule type="cellIs" dxfId="509" priority="30" stopIfTrue="1" operator="equal">
      <formula>"X"</formula>
    </cfRule>
  </conditionalFormatting>
  <conditionalFormatting sqref="W15:W18">
    <cfRule type="cellIs" dxfId="508" priority="26" stopIfTrue="1" operator="equal">
      <formula>"X"</formula>
    </cfRule>
  </conditionalFormatting>
  <conditionalFormatting sqref="Z15:Z18">
    <cfRule type="cellIs" dxfId="507" priority="27" stopIfTrue="1" operator="equal">
      <formula>"X"</formula>
    </cfRule>
  </conditionalFormatting>
  <conditionalFormatting sqref="X15:X18">
    <cfRule type="cellIs" dxfId="506" priority="28" stopIfTrue="1" operator="equal">
      <formula>"X"</formula>
    </cfRule>
  </conditionalFormatting>
  <conditionalFormatting sqref="Y15:Y18">
    <cfRule type="cellIs" dxfId="505" priority="29" stopIfTrue="1" operator="equal">
      <formula>"X"</formula>
    </cfRule>
  </conditionalFormatting>
  <conditionalFormatting sqref="AA15:AA18">
    <cfRule type="cellIs" dxfId="504" priority="25" stopIfTrue="1" operator="equal">
      <formula>"X"</formula>
    </cfRule>
  </conditionalFormatting>
  <conditionalFormatting sqref="AB19:AB22">
    <cfRule type="cellIs" dxfId="503" priority="24" stopIfTrue="1" operator="equal">
      <formula>"X"</formula>
    </cfRule>
  </conditionalFormatting>
  <conditionalFormatting sqref="W19:W22">
    <cfRule type="cellIs" dxfId="502" priority="20" stopIfTrue="1" operator="equal">
      <formula>"X"</formula>
    </cfRule>
  </conditionalFormatting>
  <conditionalFormatting sqref="Z19:Z22">
    <cfRule type="cellIs" dxfId="501" priority="21" stopIfTrue="1" operator="equal">
      <formula>"X"</formula>
    </cfRule>
  </conditionalFormatting>
  <conditionalFormatting sqref="X19:X22">
    <cfRule type="cellIs" dxfId="500" priority="22" stopIfTrue="1" operator="equal">
      <formula>"X"</formula>
    </cfRule>
  </conditionalFormatting>
  <conditionalFormatting sqref="Y19:Y22">
    <cfRule type="cellIs" dxfId="499" priority="23" stopIfTrue="1" operator="equal">
      <formula>"X"</formula>
    </cfRule>
  </conditionalFormatting>
  <conditionalFormatting sqref="AB23:AB26">
    <cfRule type="cellIs" dxfId="498" priority="18" stopIfTrue="1" operator="equal">
      <formula>"X"</formula>
    </cfRule>
  </conditionalFormatting>
  <conditionalFormatting sqref="W23:W26">
    <cfRule type="cellIs" dxfId="497" priority="14" stopIfTrue="1" operator="equal">
      <formula>"X"</formula>
    </cfRule>
  </conditionalFormatting>
  <conditionalFormatting sqref="Z23:Z26">
    <cfRule type="cellIs" dxfId="496" priority="15" stopIfTrue="1" operator="equal">
      <formula>"X"</formula>
    </cfRule>
  </conditionalFormatting>
  <conditionalFormatting sqref="X23:X26">
    <cfRule type="cellIs" dxfId="495" priority="16" stopIfTrue="1" operator="equal">
      <formula>"X"</formula>
    </cfRule>
  </conditionalFormatting>
  <conditionalFormatting sqref="Y23:Y26">
    <cfRule type="cellIs" dxfId="494" priority="17" stopIfTrue="1" operator="equal">
      <formula>"X"</formula>
    </cfRule>
  </conditionalFormatting>
  <conditionalFormatting sqref="AA23:AA26">
    <cfRule type="cellIs" dxfId="493" priority="13" stopIfTrue="1" operator="equal">
      <formula>"X"</formula>
    </cfRule>
  </conditionalFormatting>
  <conditionalFormatting sqref="AB27:AB30">
    <cfRule type="cellIs" dxfId="492" priority="12" stopIfTrue="1" operator="equal">
      <formula>"X"</formula>
    </cfRule>
  </conditionalFormatting>
  <conditionalFormatting sqref="W27:W30">
    <cfRule type="cellIs" dxfId="491" priority="8" stopIfTrue="1" operator="equal">
      <formula>"X"</formula>
    </cfRule>
  </conditionalFormatting>
  <conditionalFormatting sqref="Z27:Z30">
    <cfRule type="cellIs" dxfId="490" priority="9" stopIfTrue="1" operator="equal">
      <formula>"X"</formula>
    </cfRule>
  </conditionalFormatting>
  <conditionalFormatting sqref="X27:X30">
    <cfRule type="cellIs" dxfId="489" priority="10" stopIfTrue="1" operator="equal">
      <formula>"X"</formula>
    </cfRule>
  </conditionalFormatting>
  <conditionalFormatting sqref="Y27:Y30">
    <cfRule type="cellIs" dxfId="488" priority="11" stopIfTrue="1" operator="equal">
      <formula>"X"</formula>
    </cfRule>
  </conditionalFormatting>
  <conditionalFormatting sqref="AA27:AA30">
    <cfRule type="cellIs" dxfId="487" priority="7" stopIfTrue="1" operator="equal">
      <formula>"X"</formula>
    </cfRule>
  </conditionalFormatting>
  <conditionalFormatting sqref="AB31:AB34">
    <cfRule type="cellIs" dxfId="486" priority="6" stopIfTrue="1" operator="equal">
      <formula>"X"</formula>
    </cfRule>
  </conditionalFormatting>
  <conditionalFormatting sqref="W31:W34">
    <cfRule type="cellIs" dxfId="485" priority="2" stopIfTrue="1" operator="equal">
      <formula>"X"</formula>
    </cfRule>
  </conditionalFormatting>
  <conditionalFormatting sqref="Z31:Z34">
    <cfRule type="cellIs" dxfId="484" priority="3" stopIfTrue="1" operator="equal">
      <formula>"X"</formula>
    </cfRule>
  </conditionalFormatting>
  <conditionalFormatting sqref="X31:X34">
    <cfRule type="cellIs" dxfId="483" priority="4" stopIfTrue="1" operator="equal">
      <formula>"X"</formula>
    </cfRule>
  </conditionalFormatting>
  <conditionalFormatting sqref="Y31:Y34">
    <cfRule type="cellIs" dxfId="482" priority="5" stopIfTrue="1" operator="equal">
      <formula>"X"</formula>
    </cfRule>
  </conditionalFormatting>
  <conditionalFormatting sqref="AA31:AA34">
    <cfRule type="cellIs" dxfId="481" priority="1" stopIfTrue="1" operator="equal">
      <formula>"X"</formula>
    </cfRule>
  </conditionalFormatting>
  <pageMargins left="0.7" right="0.7" top="0.75" bottom="0.75" header="0.3" footer="0.3"/>
  <pageSetup paperSize="9" scale="60" orientation="landscape" horizontalDpi="4294967293" verticalDpi="300" r:id="rId1"/>
</worksheet>
</file>

<file path=xl/worksheets/sheet2.xml><?xml version="1.0" encoding="utf-8"?>
<worksheet xmlns="http://schemas.openxmlformats.org/spreadsheetml/2006/main" xmlns:r="http://schemas.openxmlformats.org/officeDocument/2006/relationships">
  <sheetPr>
    <tabColor rgb="FFFF0000"/>
  </sheetPr>
  <dimension ref="A1:CE349"/>
  <sheetViews>
    <sheetView topLeftCell="A4" zoomScale="80" zoomScaleNormal="80" zoomScaleSheetLayoutView="80" workbookViewId="0">
      <pane ySplit="7" topLeftCell="A14" activePane="bottomLeft" state="frozen"/>
      <selection activeCell="A4" sqref="A4"/>
      <selection pane="bottomLeft" activeCell="C14" sqref="C14:C16"/>
    </sheetView>
  </sheetViews>
  <sheetFormatPr defaultRowHeight="15.75"/>
  <cols>
    <col min="1" max="1" width="1.28515625" style="44" customWidth="1"/>
    <col min="2" max="2" width="35.42578125" style="44" customWidth="1"/>
    <col min="3" max="3" width="42.42578125" style="44" customWidth="1"/>
    <col min="4" max="4" width="37.7109375" style="44" customWidth="1"/>
    <col min="5" max="5" width="53.5703125" style="44" hidden="1" customWidth="1"/>
    <col min="6" max="6" width="45.140625" style="44" customWidth="1"/>
    <col min="7" max="9" width="34.5703125" style="44" hidden="1" customWidth="1"/>
    <col min="10" max="10" width="13.5703125" style="44" hidden="1" customWidth="1"/>
    <col min="11" max="24" width="6.140625" style="44" customWidth="1"/>
    <col min="25" max="25" width="6.140625" style="62" hidden="1" customWidth="1"/>
    <col min="26" max="26" width="8.85546875" style="62" hidden="1" customWidth="1"/>
    <col min="27" max="27" width="8.140625" style="62" hidden="1" customWidth="1"/>
    <col min="28" max="28" width="10.28515625" style="63" hidden="1" customWidth="1"/>
    <col min="29" max="33" width="20.7109375" style="44" hidden="1" customWidth="1"/>
    <col min="34" max="34" width="21.140625" style="44" hidden="1" customWidth="1"/>
    <col min="35" max="35" width="1.5703125" style="44" hidden="1" customWidth="1"/>
    <col min="36" max="36" width="41.42578125" style="44" hidden="1" customWidth="1"/>
    <col min="37" max="37" width="38" style="44" hidden="1" customWidth="1"/>
    <col min="38" max="38" width="8" style="44" hidden="1" customWidth="1"/>
    <col min="39" max="39" width="12.7109375" style="44" hidden="1" customWidth="1"/>
    <col min="40" max="46" width="8" style="44" hidden="1" customWidth="1"/>
    <col min="47" max="49" width="8" style="44" customWidth="1"/>
    <col min="50" max="53" width="9.28515625" style="44" customWidth="1"/>
    <col min="54" max="81" width="9.140625" style="44"/>
    <col min="82" max="82" width="64" style="159" customWidth="1"/>
    <col min="83" max="83" width="97.85546875" style="159" customWidth="1"/>
    <col min="84" max="277" width="9.140625" style="44"/>
    <col min="278" max="278" width="1.28515625" style="44" customWidth="1"/>
    <col min="279" max="279" width="44.85546875" style="44" customWidth="1"/>
    <col min="280" max="280" width="47.28515625" style="44" customWidth="1"/>
    <col min="281" max="281" width="8.140625" style="44" customWidth="1"/>
    <col min="282" max="282" width="8.28515625" style="44" customWidth="1"/>
    <col min="283" max="283" width="5.42578125" style="44" customWidth="1"/>
    <col min="284" max="284" width="8.5703125" style="44" customWidth="1"/>
    <col min="285" max="285" width="13.7109375" style="44" customWidth="1"/>
    <col min="286" max="286" width="15.7109375" style="44" customWidth="1"/>
    <col min="287" max="287" width="14.7109375" style="44" customWidth="1"/>
    <col min="288" max="288" width="15" style="44" customWidth="1"/>
    <col min="289" max="290" width="14.28515625" style="44" customWidth="1"/>
    <col min="291" max="291" width="0" style="44" hidden="1" customWidth="1"/>
    <col min="292" max="292" width="18.85546875" style="44" customWidth="1"/>
    <col min="293" max="305" width="8" style="44" customWidth="1"/>
    <col min="306" max="309" width="9.28515625" style="44" customWidth="1"/>
    <col min="310" max="337" width="9.140625" style="44"/>
    <col min="338" max="338" width="64" style="44" customWidth="1"/>
    <col min="339" max="339" width="97.85546875" style="44" customWidth="1"/>
    <col min="340" max="533" width="9.140625" style="44"/>
    <col min="534" max="534" width="1.28515625" style="44" customWidth="1"/>
    <col min="535" max="535" width="44.85546875" style="44" customWidth="1"/>
    <col min="536" max="536" width="47.28515625" style="44" customWidth="1"/>
    <col min="537" max="537" width="8.140625" style="44" customWidth="1"/>
    <col min="538" max="538" width="8.28515625" style="44" customWidth="1"/>
    <col min="539" max="539" width="5.42578125" style="44" customWidth="1"/>
    <col min="540" max="540" width="8.5703125" style="44" customWidth="1"/>
    <col min="541" max="541" width="13.7109375" style="44" customWidth="1"/>
    <col min="542" max="542" width="15.7109375" style="44" customWidth="1"/>
    <col min="543" max="543" width="14.7109375" style="44" customWidth="1"/>
    <col min="544" max="544" width="15" style="44" customWidth="1"/>
    <col min="545" max="546" width="14.28515625" style="44" customWidth="1"/>
    <col min="547" max="547" width="0" style="44" hidden="1" customWidth="1"/>
    <col min="548" max="548" width="18.85546875" style="44" customWidth="1"/>
    <col min="549" max="561" width="8" style="44" customWidth="1"/>
    <col min="562" max="565" width="9.28515625" style="44" customWidth="1"/>
    <col min="566" max="593" width="9.140625" style="44"/>
    <col min="594" max="594" width="64" style="44" customWidth="1"/>
    <col min="595" max="595" width="97.85546875" style="44" customWidth="1"/>
    <col min="596" max="789" width="9.140625" style="44"/>
    <col min="790" max="790" width="1.28515625" style="44" customWidth="1"/>
    <col min="791" max="791" width="44.85546875" style="44" customWidth="1"/>
    <col min="792" max="792" width="47.28515625" style="44" customWidth="1"/>
    <col min="793" max="793" width="8.140625" style="44" customWidth="1"/>
    <col min="794" max="794" width="8.28515625" style="44" customWidth="1"/>
    <col min="795" max="795" width="5.42578125" style="44" customWidth="1"/>
    <col min="796" max="796" width="8.5703125" style="44" customWidth="1"/>
    <col min="797" max="797" width="13.7109375" style="44" customWidth="1"/>
    <col min="798" max="798" width="15.7109375" style="44" customWidth="1"/>
    <col min="799" max="799" width="14.7109375" style="44" customWidth="1"/>
    <col min="800" max="800" width="15" style="44" customWidth="1"/>
    <col min="801" max="802" width="14.28515625" style="44" customWidth="1"/>
    <col min="803" max="803" width="0" style="44" hidden="1" customWidth="1"/>
    <col min="804" max="804" width="18.85546875" style="44" customWidth="1"/>
    <col min="805" max="817" width="8" style="44" customWidth="1"/>
    <col min="818" max="821" width="9.28515625" style="44" customWidth="1"/>
    <col min="822" max="849" width="9.140625" style="44"/>
    <col min="850" max="850" width="64" style="44" customWidth="1"/>
    <col min="851" max="851" width="97.85546875" style="44" customWidth="1"/>
    <col min="852" max="1045" width="9.140625" style="44"/>
    <col min="1046" max="1046" width="1.28515625" style="44" customWidth="1"/>
    <col min="1047" max="1047" width="44.85546875" style="44" customWidth="1"/>
    <col min="1048" max="1048" width="47.28515625" style="44" customWidth="1"/>
    <col min="1049" max="1049" width="8.140625" style="44" customWidth="1"/>
    <col min="1050" max="1050" width="8.28515625" style="44" customWidth="1"/>
    <col min="1051" max="1051" width="5.42578125" style="44" customWidth="1"/>
    <col min="1052" max="1052" width="8.5703125" style="44" customWidth="1"/>
    <col min="1053" max="1053" width="13.7109375" style="44" customWidth="1"/>
    <col min="1054" max="1054" width="15.7109375" style="44" customWidth="1"/>
    <col min="1055" max="1055" width="14.7109375" style="44" customWidth="1"/>
    <col min="1056" max="1056" width="15" style="44" customWidth="1"/>
    <col min="1057" max="1058" width="14.28515625" style="44" customWidth="1"/>
    <col min="1059" max="1059" width="0" style="44" hidden="1" customWidth="1"/>
    <col min="1060" max="1060" width="18.85546875" style="44" customWidth="1"/>
    <col min="1061" max="1073" width="8" style="44" customWidth="1"/>
    <col min="1074" max="1077" width="9.28515625" style="44" customWidth="1"/>
    <col min="1078" max="1105" width="9.140625" style="44"/>
    <col min="1106" max="1106" width="64" style="44" customWidth="1"/>
    <col min="1107" max="1107" width="97.85546875" style="44" customWidth="1"/>
    <col min="1108" max="1301" width="9.140625" style="44"/>
    <col min="1302" max="1302" width="1.28515625" style="44" customWidth="1"/>
    <col min="1303" max="1303" width="44.85546875" style="44" customWidth="1"/>
    <col min="1304" max="1304" width="47.28515625" style="44" customWidth="1"/>
    <col min="1305" max="1305" width="8.140625" style="44" customWidth="1"/>
    <col min="1306" max="1306" width="8.28515625" style="44" customWidth="1"/>
    <col min="1307" max="1307" width="5.42578125" style="44" customWidth="1"/>
    <col min="1308" max="1308" width="8.5703125" style="44" customWidth="1"/>
    <col min="1309" max="1309" width="13.7109375" style="44" customWidth="1"/>
    <col min="1310" max="1310" width="15.7109375" style="44" customWidth="1"/>
    <col min="1311" max="1311" width="14.7109375" style="44" customWidth="1"/>
    <col min="1312" max="1312" width="15" style="44" customWidth="1"/>
    <col min="1313" max="1314" width="14.28515625" style="44" customWidth="1"/>
    <col min="1315" max="1315" width="0" style="44" hidden="1" customWidth="1"/>
    <col min="1316" max="1316" width="18.85546875" style="44" customWidth="1"/>
    <col min="1317" max="1329" width="8" style="44" customWidth="1"/>
    <col min="1330" max="1333" width="9.28515625" style="44" customWidth="1"/>
    <col min="1334" max="1361" width="9.140625" style="44"/>
    <col min="1362" max="1362" width="64" style="44" customWidth="1"/>
    <col min="1363" max="1363" width="97.85546875" style="44" customWidth="1"/>
    <col min="1364" max="1557" width="9.140625" style="44"/>
    <col min="1558" max="1558" width="1.28515625" style="44" customWidth="1"/>
    <col min="1559" max="1559" width="44.85546875" style="44" customWidth="1"/>
    <col min="1560" max="1560" width="47.28515625" style="44" customWidth="1"/>
    <col min="1561" max="1561" width="8.140625" style="44" customWidth="1"/>
    <col min="1562" max="1562" width="8.28515625" style="44" customWidth="1"/>
    <col min="1563" max="1563" width="5.42578125" style="44" customWidth="1"/>
    <col min="1564" max="1564" width="8.5703125" style="44" customWidth="1"/>
    <col min="1565" max="1565" width="13.7109375" style="44" customWidth="1"/>
    <col min="1566" max="1566" width="15.7109375" style="44" customWidth="1"/>
    <col min="1567" max="1567" width="14.7109375" style="44" customWidth="1"/>
    <col min="1568" max="1568" width="15" style="44" customWidth="1"/>
    <col min="1569" max="1570" width="14.28515625" style="44" customWidth="1"/>
    <col min="1571" max="1571" width="0" style="44" hidden="1" customWidth="1"/>
    <col min="1572" max="1572" width="18.85546875" style="44" customWidth="1"/>
    <col min="1573" max="1585" width="8" style="44" customWidth="1"/>
    <col min="1586" max="1589" width="9.28515625" style="44" customWidth="1"/>
    <col min="1590" max="1617" width="9.140625" style="44"/>
    <col min="1618" max="1618" width="64" style="44" customWidth="1"/>
    <col min="1619" max="1619" width="97.85546875" style="44" customWidth="1"/>
    <col min="1620" max="1813" width="9.140625" style="44"/>
    <col min="1814" max="1814" width="1.28515625" style="44" customWidth="1"/>
    <col min="1815" max="1815" width="44.85546875" style="44" customWidth="1"/>
    <col min="1816" max="1816" width="47.28515625" style="44" customWidth="1"/>
    <col min="1817" max="1817" width="8.140625" style="44" customWidth="1"/>
    <col min="1818" max="1818" width="8.28515625" style="44" customWidth="1"/>
    <col min="1819" max="1819" width="5.42578125" style="44" customWidth="1"/>
    <col min="1820" max="1820" width="8.5703125" style="44" customWidth="1"/>
    <col min="1821" max="1821" width="13.7109375" style="44" customWidth="1"/>
    <col min="1822" max="1822" width="15.7109375" style="44" customWidth="1"/>
    <col min="1823" max="1823" width="14.7109375" style="44" customWidth="1"/>
    <col min="1824" max="1824" width="15" style="44" customWidth="1"/>
    <col min="1825" max="1826" width="14.28515625" style="44" customWidth="1"/>
    <col min="1827" max="1827" width="0" style="44" hidden="1" customWidth="1"/>
    <col min="1828" max="1828" width="18.85546875" style="44" customWidth="1"/>
    <col min="1829" max="1841" width="8" style="44" customWidth="1"/>
    <col min="1842" max="1845" width="9.28515625" style="44" customWidth="1"/>
    <col min="1846" max="1873" width="9.140625" style="44"/>
    <col min="1874" max="1874" width="64" style="44" customWidth="1"/>
    <col min="1875" max="1875" width="97.85546875" style="44" customWidth="1"/>
    <col min="1876" max="2069" width="9.140625" style="44"/>
    <col min="2070" max="2070" width="1.28515625" style="44" customWidth="1"/>
    <col min="2071" max="2071" width="44.85546875" style="44" customWidth="1"/>
    <col min="2072" max="2072" width="47.28515625" style="44" customWidth="1"/>
    <col min="2073" max="2073" width="8.140625" style="44" customWidth="1"/>
    <col min="2074" max="2074" width="8.28515625" style="44" customWidth="1"/>
    <col min="2075" max="2075" width="5.42578125" style="44" customWidth="1"/>
    <col min="2076" max="2076" width="8.5703125" style="44" customWidth="1"/>
    <col min="2077" max="2077" width="13.7109375" style="44" customWidth="1"/>
    <col min="2078" max="2078" width="15.7109375" style="44" customWidth="1"/>
    <col min="2079" max="2079" width="14.7109375" style="44" customWidth="1"/>
    <col min="2080" max="2080" width="15" style="44" customWidth="1"/>
    <col min="2081" max="2082" width="14.28515625" style="44" customWidth="1"/>
    <col min="2083" max="2083" width="0" style="44" hidden="1" customWidth="1"/>
    <col min="2084" max="2084" width="18.85546875" style="44" customWidth="1"/>
    <col min="2085" max="2097" width="8" style="44" customWidth="1"/>
    <col min="2098" max="2101" width="9.28515625" style="44" customWidth="1"/>
    <col min="2102" max="2129" width="9.140625" style="44"/>
    <col min="2130" max="2130" width="64" style="44" customWidth="1"/>
    <col min="2131" max="2131" width="97.85546875" style="44" customWidth="1"/>
    <col min="2132" max="2325" width="9.140625" style="44"/>
    <col min="2326" max="2326" width="1.28515625" style="44" customWidth="1"/>
    <col min="2327" max="2327" width="44.85546875" style="44" customWidth="1"/>
    <col min="2328" max="2328" width="47.28515625" style="44" customWidth="1"/>
    <col min="2329" max="2329" width="8.140625" style="44" customWidth="1"/>
    <col min="2330" max="2330" width="8.28515625" style="44" customWidth="1"/>
    <col min="2331" max="2331" width="5.42578125" style="44" customWidth="1"/>
    <col min="2332" max="2332" width="8.5703125" style="44" customWidth="1"/>
    <col min="2333" max="2333" width="13.7109375" style="44" customWidth="1"/>
    <col min="2334" max="2334" width="15.7109375" style="44" customWidth="1"/>
    <col min="2335" max="2335" width="14.7109375" style="44" customWidth="1"/>
    <col min="2336" max="2336" width="15" style="44" customWidth="1"/>
    <col min="2337" max="2338" width="14.28515625" style="44" customWidth="1"/>
    <col min="2339" max="2339" width="0" style="44" hidden="1" customWidth="1"/>
    <col min="2340" max="2340" width="18.85546875" style="44" customWidth="1"/>
    <col min="2341" max="2353" width="8" style="44" customWidth="1"/>
    <col min="2354" max="2357" width="9.28515625" style="44" customWidth="1"/>
    <col min="2358" max="2385" width="9.140625" style="44"/>
    <col min="2386" max="2386" width="64" style="44" customWidth="1"/>
    <col min="2387" max="2387" width="97.85546875" style="44" customWidth="1"/>
    <col min="2388" max="2581" width="9.140625" style="44"/>
    <col min="2582" max="2582" width="1.28515625" style="44" customWidth="1"/>
    <col min="2583" max="2583" width="44.85546875" style="44" customWidth="1"/>
    <col min="2584" max="2584" width="47.28515625" style="44" customWidth="1"/>
    <col min="2585" max="2585" width="8.140625" style="44" customWidth="1"/>
    <col min="2586" max="2586" width="8.28515625" style="44" customWidth="1"/>
    <col min="2587" max="2587" width="5.42578125" style="44" customWidth="1"/>
    <col min="2588" max="2588" width="8.5703125" style="44" customWidth="1"/>
    <col min="2589" max="2589" width="13.7109375" style="44" customWidth="1"/>
    <col min="2590" max="2590" width="15.7109375" style="44" customWidth="1"/>
    <col min="2591" max="2591" width="14.7109375" style="44" customWidth="1"/>
    <col min="2592" max="2592" width="15" style="44" customWidth="1"/>
    <col min="2593" max="2594" width="14.28515625" style="44" customWidth="1"/>
    <col min="2595" max="2595" width="0" style="44" hidden="1" customWidth="1"/>
    <col min="2596" max="2596" width="18.85546875" style="44" customWidth="1"/>
    <col min="2597" max="2609" width="8" style="44" customWidth="1"/>
    <col min="2610" max="2613" width="9.28515625" style="44" customWidth="1"/>
    <col min="2614" max="2641" width="9.140625" style="44"/>
    <col min="2642" max="2642" width="64" style="44" customWidth="1"/>
    <col min="2643" max="2643" width="97.85546875" style="44" customWidth="1"/>
    <col min="2644" max="2837" width="9.140625" style="44"/>
    <col min="2838" max="2838" width="1.28515625" style="44" customWidth="1"/>
    <col min="2839" max="2839" width="44.85546875" style="44" customWidth="1"/>
    <col min="2840" max="2840" width="47.28515625" style="44" customWidth="1"/>
    <col min="2841" max="2841" width="8.140625" style="44" customWidth="1"/>
    <col min="2842" max="2842" width="8.28515625" style="44" customWidth="1"/>
    <col min="2843" max="2843" width="5.42578125" style="44" customWidth="1"/>
    <col min="2844" max="2844" width="8.5703125" style="44" customWidth="1"/>
    <col min="2845" max="2845" width="13.7109375" style="44" customWidth="1"/>
    <col min="2846" max="2846" width="15.7109375" style="44" customWidth="1"/>
    <col min="2847" max="2847" width="14.7109375" style="44" customWidth="1"/>
    <col min="2848" max="2848" width="15" style="44" customWidth="1"/>
    <col min="2849" max="2850" width="14.28515625" style="44" customWidth="1"/>
    <col min="2851" max="2851" width="0" style="44" hidden="1" customWidth="1"/>
    <col min="2852" max="2852" width="18.85546875" style="44" customWidth="1"/>
    <col min="2853" max="2865" width="8" style="44" customWidth="1"/>
    <col min="2866" max="2869" width="9.28515625" style="44" customWidth="1"/>
    <col min="2870" max="2897" width="9.140625" style="44"/>
    <col min="2898" max="2898" width="64" style="44" customWidth="1"/>
    <col min="2899" max="2899" width="97.85546875" style="44" customWidth="1"/>
    <col min="2900" max="3093" width="9.140625" style="44"/>
    <col min="3094" max="3094" width="1.28515625" style="44" customWidth="1"/>
    <col min="3095" max="3095" width="44.85546875" style="44" customWidth="1"/>
    <col min="3096" max="3096" width="47.28515625" style="44" customWidth="1"/>
    <col min="3097" max="3097" width="8.140625" style="44" customWidth="1"/>
    <col min="3098" max="3098" width="8.28515625" style="44" customWidth="1"/>
    <col min="3099" max="3099" width="5.42578125" style="44" customWidth="1"/>
    <col min="3100" max="3100" width="8.5703125" style="44" customWidth="1"/>
    <col min="3101" max="3101" width="13.7109375" style="44" customWidth="1"/>
    <col min="3102" max="3102" width="15.7109375" style="44" customWidth="1"/>
    <col min="3103" max="3103" width="14.7109375" style="44" customWidth="1"/>
    <col min="3104" max="3104" width="15" style="44" customWidth="1"/>
    <col min="3105" max="3106" width="14.28515625" style="44" customWidth="1"/>
    <col min="3107" max="3107" width="0" style="44" hidden="1" customWidth="1"/>
    <col min="3108" max="3108" width="18.85546875" style="44" customWidth="1"/>
    <col min="3109" max="3121" width="8" style="44" customWidth="1"/>
    <col min="3122" max="3125" width="9.28515625" style="44" customWidth="1"/>
    <col min="3126" max="3153" width="9.140625" style="44"/>
    <col min="3154" max="3154" width="64" style="44" customWidth="1"/>
    <col min="3155" max="3155" width="97.85546875" style="44" customWidth="1"/>
    <col min="3156" max="3349" width="9.140625" style="44"/>
    <col min="3350" max="3350" width="1.28515625" style="44" customWidth="1"/>
    <col min="3351" max="3351" width="44.85546875" style="44" customWidth="1"/>
    <col min="3352" max="3352" width="47.28515625" style="44" customWidth="1"/>
    <col min="3353" max="3353" width="8.140625" style="44" customWidth="1"/>
    <col min="3354" max="3354" width="8.28515625" style="44" customWidth="1"/>
    <col min="3355" max="3355" width="5.42578125" style="44" customWidth="1"/>
    <col min="3356" max="3356" width="8.5703125" style="44" customWidth="1"/>
    <col min="3357" max="3357" width="13.7109375" style="44" customWidth="1"/>
    <col min="3358" max="3358" width="15.7109375" style="44" customWidth="1"/>
    <col min="3359" max="3359" width="14.7109375" style="44" customWidth="1"/>
    <col min="3360" max="3360" width="15" style="44" customWidth="1"/>
    <col min="3361" max="3362" width="14.28515625" style="44" customWidth="1"/>
    <col min="3363" max="3363" width="0" style="44" hidden="1" customWidth="1"/>
    <col min="3364" max="3364" width="18.85546875" style="44" customWidth="1"/>
    <col min="3365" max="3377" width="8" style="44" customWidth="1"/>
    <col min="3378" max="3381" width="9.28515625" style="44" customWidth="1"/>
    <col min="3382" max="3409" width="9.140625" style="44"/>
    <col min="3410" max="3410" width="64" style="44" customWidth="1"/>
    <col min="3411" max="3411" width="97.85546875" style="44" customWidth="1"/>
    <col min="3412" max="3605" width="9.140625" style="44"/>
    <col min="3606" max="3606" width="1.28515625" style="44" customWidth="1"/>
    <col min="3607" max="3607" width="44.85546875" style="44" customWidth="1"/>
    <col min="3608" max="3608" width="47.28515625" style="44" customWidth="1"/>
    <col min="3609" max="3609" width="8.140625" style="44" customWidth="1"/>
    <col min="3610" max="3610" width="8.28515625" style="44" customWidth="1"/>
    <col min="3611" max="3611" width="5.42578125" style="44" customWidth="1"/>
    <col min="3612" max="3612" width="8.5703125" style="44" customWidth="1"/>
    <col min="3613" max="3613" width="13.7109375" style="44" customWidth="1"/>
    <col min="3614" max="3614" width="15.7109375" style="44" customWidth="1"/>
    <col min="3615" max="3615" width="14.7109375" style="44" customWidth="1"/>
    <col min="3616" max="3616" width="15" style="44" customWidth="1"/>
    <col min="3617" max="3618" width="14.28515625" style="44" customWidth="1"/>
    <col min="3619" max="3619" width="0" style="44" hidden="1" customWidth="1"/>
    <col min="3620" max="3620" width="18.85546875" style="44" customWidth="1"/>
    <col min="3621" max="3633" width="8" style="44" customWidth="1"/>
    <col min="3634" max="3637" width="9.28515625" style="44" customWidth="1"/>
    <col min="3638" max="3665" width="9.140625" style="44"/>
    <col min="3666" max="3666" width="64" style="44" customWidth="1"/>
    <col min="3667" max="3667" width="97.85546875" style="44" customWidth="1"/>
    <col min="3668" max="3861" width="9.140625" style="44"/>
    <col min="3862" max="3862" width="1.28515625" style="44" customWidth="1"/>
    <col min="3863" max="3863" width="44.85546875" style="44" customWidth="1"/>
    <col min="3864" max="3864" width="47.28515625" style="44" customWidth="1"/>
    <col min="3865" max="3865" width="8.140625" style="44" customWidth="1"/>
    <col min="3866" max="3866" width="8.28515625" style="44" customWidth="1"/>
    <col min="3867" max="3867" width="5.42578125" style="44" customWidth="1"/>
    <col min="3868" max="3868" width="8.5703125" style="44" customWidth="1"/>
    <col min="3869" max="3869" width="13.7109375" style="44" customWidth="1"/>
    <col min="3870" max="3870" width="15.7109375" style="44" customWidth="1"/>
    <col min="3871" max="3871" width="14.7109375" style="44" customWidth="1"/>
    <col min="3872" max="3872" width="15" style="44" customWidth="1"/>
    <col min="3873" max="3874" width="14.28515625" style="44" customWidth="1"/>
    <col min="3875" max="3875" width="0" style="44" hidden="1" customWidth="1"/>
    <col min="3876" max="3876" width="18.85546875" style="44" customWidth="1"/>
    <col min="3877" max="3889" width="8" style="44" customWidth="1"/>
    <col min="3890" max="3893" width="9.28515625" style="44" customWidth="1"/>
    <col min="3894" max="3921" width="9.140625" style="44"/>
    <col min="3922" max="3922" width="64" style="44" customWidth="1"/>
    <col min="3923" max="3923" width="97.85546875" style="44" customWidth="1"/>
    <col min="3924" max="4117" width="9.140625" style="44"/>
    <col min="4118" max="4118" width="1.28515625" style="44" customWidth="1"/>
    <col min="4119" max="4119" width="44.85546875" style="44" customWidth="1"/>
    <col min="4120" max="4120" width="47.28515625" style="44" customWidth="1"/>
    <col min="4121" max="4121" width="8.140625" style="44" customWidth="1"/>
    <col min="4122" max="4122" width="8.28515625" style="44" customWidth="1"/>
    <col min="4123" max="4123" width="5.42578125" style="44" customWidth="1"/>
    <col min="4124" max="4124" width="8.5703125" style="44" customWidth="1"/>
    <col min="4125" max="4125" width="13.7109375" style="44" customWidth="1"/>
    <col min="4126" max="4126" width="15.7109375" style="44" customWidth="1"/>
    <col min="4127" max="4127" width="14.7109375" style="44" customWidth="1"/>
    <col min="4128" max="4128" width="15" style="44" customWidth="1"/>
    <col min="4129" max="4130" width="14.28515625" style="44" customWidth="1"/>
    <col min="4131" max="4131" width="0" style="44" hidden="1" customWidth="1"/>
    <col min="4132" max="4132" width="18.85546875" style="44" customWidth="1"/>
    <col min="4133" max="4145" width="8" style="44" customWidth="1"/>
    <col min="4146" max="4149" width="9.28515625" style="44" customWidth="1"/>
    <col min="4150" max="4177" width="9.140625" style="44"/>
    <col min="4178" max="4178" width="64" style="44" customWidth="1"/>
    <col min="4179" max="4179" width="97.85546875" style="44" customWidth="1"/>
    <col min="4180" max="4373" width="9.140625" style="44"/>
    <col min="4374" max="4374" width="1.28515625" style="44" customWidth="1"/>
    <col min="4375" max="4375" width="44.85546875" style="44" customWidth="1"/>
    <col min="4376" max="4376" width="47.28515625" style="44" customWidth="1"/>
    <col min="4377" max="4377" width="8.140625" style="44" customWidth="1"/>
    <col min="4378" max="4378" width="8.28515625" style="44" customWidth="1"/>
    <col min="4379" max="4379" width="5.42578125" style="44" customWidth="1"/>
    <col min="4380" max="4380" width="8.5703125" style="44" customWidth="1"/>
    <col min="4381" max="4381" width="13.7109375" style="44" customWidth="1"/>
    <col min="4382" max="4382" width="15.7109375" style="44" customWidth="1"/>
    <col min="4383" max="4383" width="14.7109375" style="44" customWidth="1"/>
    <col min="4384" max="4384" width="15" style="44" customWidth="1"/>
    <col min="4385" max="4386" width="14.28515625" style="44" customWidth="1"/>
    <col min="4387" max="4387" width="0" style="44" hidden="1" customWidth="1"/>
    <col min="4388" max="4388" width="18.85546875" style="44" customWidth="1"/>
    <col min="4389" max="4401" width="8" style="44" customWidth="1"/>
    <col min="4402" max="4405" width="9.28515625" style="44" customWidth="1"/>
    <col min="4406" max="4433" width="9.140625" style="44"/>
    <col min="4434" max="4434" width="64" style="44" customWidth="1"/>
    <col min="4435" max="4435" width="97.85546875" style="44" customWidth="1"/>
    <col min="4436" max="4629" width="9.140625" style="44"/>
    <col min="4630" max="4630" width="1.28515625" style="44" customWidth="1"/>
    <col min="4631" max="4631" width="44.85546875" style="44" customWidth="1"/>
    <col min="4632" max="4632" width="47.28515625" style="44" customWidth="1"/>
    <col min="4633" max="4633" width="8.140625" style="44" customWidth="1"/>
    <col min="4634" max="4634" width="8.28515625" style="44" customWidth="1"/>
    <col min="4635" max="4635" width="5.42578125" style="44" customWidth="1"/>
    <col min="4636" max="4636" width="8.5703125" style="44" customWidth="1"/>
    <col min="4637" max="4637" width="13.7109375" style="44" customWidth="1"/>
    <col min="4638" max="4638" width="15.7109375" style="44" customWidth="1"/>
    <col min="4639" max="4639" width="14.7109375" style="44" customWidth="1"/>
    <col min="4640" max="4640" width="15" style="44" customWidth="1"/>
    <col min="4641" max="4642" width="14.28515625" style="44" customWidth="1"/>
    <col min="4643" max="4643" width="0" style="44" hidden="1" customWidth="1"/>
    <col min="4644" max="4644" width="18.85546875" style="44" customWidth="1"/>
    <col min="4645" max="4657" width="8" style="44" customWidth="1"/>
    <col min="4658" max="4661" width="9.28515625" style="44" customWidth="1"/>
    <col min="4662" max="4689" width="9.140625" style="44"/>
    <col min="4690" max="4690" width="64" style="44" customWidth="1"/>
    <col min="4691" max="4691" width="97.85546875" style="44" customWidth="1"/>
    <col min="4692" max="4885" width="9.140625" style="44"/>
    <col min="4886" max="4886" width="1.28515625" style="44" customWidth="1"/>
    <col min="4887" max="4887" width="44.85546875" style="44" customWidth="1"/>
    <col min="4888" max="4888" width="47.28515625" style="44" customWidth="1"/>
    <col min="4889" max="4889" width="8.140625" style="44" customWidth="1"/>
    <col min="4890" max="4890" width="8.28515625" style="44" customWidth="1"/>
    <col min="4891" max="4891" width="5.42578125" style="44" customWidth="1"/>
    <col min="4892" max="4892" width="8.5703125" style="44" customWidth="1"/>
    <col min="4893" max="4893" width="13.7109375" style="44" customWidth="1"/>
    <col min="4894" max="4894" width="15.7109375" style="44" customWidth="1"/>
    <col min="4895" max="4895" width="14.7109375" style="44" customWidth="1"/>
    <col min="4896" max="4896" width="15" style="44" customWidth="1"/>
    <col min="4897" max="4898" width="14.28515625" style="44" customWidth="1"/>
    <col min="4899" max="4899" width="0" style="44" hidden="1" customWidth="1"/>
    <col min="4900" max="4900" width="18.85546875" style="44" customWidth="1"/>
    <col min="4901" max="4913" width="8" style="44" customWidth="1"/>
    <col min="4914" max="4917" width="9.28515625" style="44" customWidth="1"/>
    <col min="4918" max="4945" width="9.140625" style="44"/>
    <col min="4946" max="4946" width="64" style="44" customWidth="1"/>
    <col min="4947" max="4947" width="97.85546875" style="44" customWidth="1"/>
    <col min="4948" max="5141" width="9.140625" style="44"/>
    <col min="5142" max="5142" width="1.28515625" style="44" customWidth="1"/>
    <col min="5143" max="5143" width="44.85546875" style="44" customWidth="1"/>
    <col min="5144" max="5144" width="47.28515625" style="44" customWidth="1"/>
    <col min="5145" max="5145" width="8.140625" style="44" customWidth="1"/>
    <col min="5146" max="5146" width="8.28515625" style="44" customWidth="1"/>
    <col min="5147" max="5147" width="5.42578125" style="44" customWidth="1"/>
    <col min="5148" max="5148" width="8.5703125" style="44" customWidth="1"/>
    <col min="5149" max="5149" width="13.7109375" style="44" customWidth="1"/>
    <col min="5150" max="5150" width="15.7109375" style="44" customWidth="1"/>
    <col min="5151" max="5151" width="14.7109375" style="44" customWidth="1"/>
    <col min="5152" max="5152" width="15" style="44" customWidth="1"/>
    <col min="5153" max="5154" width="14.28515625" style="44" customWidth="1"/>
    <col min="5155" max="5155" width="0" style="44" hidden="1" customWidth="1"/>
    <col min="5156" max="5156" width="18.85546875" style="44" customWidth="1"/>
    <col min="5157" max="5169" width="8" style="44" customWidth="1"/>
    <col min="5170" max="5173" width="9.28515625" style="44" customWidth="1"/>
    <col min="5174" max="5201" width="9.140625" style="44"/>
    <col min="5202" max="5202" width="64" style="44" customWidth="1"/>
    <col min="5203" max="5203" width="97.85546875" style="44" customWidth="1"/>
    <col min="5204" max="5397" width="9.140625" style="44"/>
    <col min="5398" max="5398" width="1.28515625" style="44" customWidth="1"/>
    <col min="5399" max="5399" width="44.85546875" style="44" customWidth="1"/>
    <col min="5400" max="5400" width="47.28515625" style="44" customWidth="1"/>
    <col min="5401" max="5401" width="8.140625" style="44" customWidth="1"/>
    <col min="5402" max="5402" width="8.28515625" style="44" customWidth="1"/>
    <col min="5403" max="5403" width="5.42578125" style="44" customWidth="1"/>
    <col min="5404" max="5404" width="8.5703125" style="44" customWidth="1"/>
    <col min="5405" max="5405" width="13.7109375" style="44" customWidth="1"/>
    <col min="5406" max="5406" width="15.7109375" style="44" customWidth="1"/>
    <col min="5407" max="5407" width="14.7109375" style="44" customWidth="1"/>
    <col min="5408" max="5408" width="15" style="44" customWidth="1"/>
    <col min="5409" max="5410" width="14.28515625" style="44" customWidth="1"/>
    <col min="5411" max="5411" width="0" style="44" hidden="1" customWidth="1"/>
    <col min="5412" max="5412" width="18.85546875" style="44" customWidth="1"/>
    <col min="5413" max="5425" width="8" style="44" customWidth="1"/>
    <col min="5426" max="5429" width="9.28515625" style="44" customWidth="1"/>
    <col min="5430" max="5457" width="9.140625" style="44"/>
    <col min="5458" max="5458" width="64" style="44" customWidth="1"/>
    <col min="5459" max="5459" width="97.85546875" style="44" customWidth="1"/>
    <col min="5460" max="5653" width="9.140625" style="44"/>
    <col min="5654" max="5654" width="1.28515625" style="44" customWidth="1"/>
    <col min="5655" max="5655" width="44.85546875" style="44" customWidth="1"/>
    <col min="5656" max="5656" width="47.28515625" style="44" customWidth="1"/>
    <col min="5657" max="5657" width="8.140625" style="44" customWidth="1"/>
    <col min="5658" max="5658" width="8.28515625" style="44" customWidth="1"/>
    <col min="5659" max="5659" width="5.42578125" style="44" customWidth="1"/>
    <col min="5660" max="5660" width="8.5703125" style="44" customWidth="1"/>
    <col min="5661" max="5661" width="13.7109375" style="44" customWidth="1"/>
    <col min="5662" max="5662" width="15.7109375" style="44" customWidth="1"/>
    <col min="5663" max="5663" width="14.7109375" style="44" customWidth="1"/>
    <col min="5664" max="5664" width="15" style="44" customWidth="1"/>
    <col min="5665" max="5666" width="14.28515625" style="44" customWidth="1"/>
    <col min="5667" max="5667" width="0" style="44" hidden="1" customWidth="1"/>
    <col min="5668" max="5668" width="18.85546875" style="44" customWidth="1"/>
    <col min="5669" max="5681" width="8" style="44" customWidth="1"/>
    <col min="5682" max="5685" width="9.28515625" style="44" customWidth="1"/>
    <col min="5686" max="5713" width="9.140625" style="44"/>
    <col min="5714" max="5714" width="64" style="44" customWidth="1"/>
    <col min="5715" max="5715" width="97.85546875" style="44" customWidth="1"/>
    <col min="5716" max="5909" width="9.140625" style="44"/>
    <col min="5910" max="5910" width="1.28515625" style="44" customWidth="1"/>
    <col min="5911" max="5911" width="44.85546875" style="44" customWidth="1"/>
    <col min="5912" max="5912" width="47.28515625" style="44" customWidth="1"/>
    <col min="5913" max="5913" width="8.140625" style="44" customWidth="1"/>
    <col min="5914" max="5914" width="8.28515625" style="44" customWidth="1"/>
    <col min="5915" max="5915" width="5.42578125" style="44" customWidth="1"/>
    <col min="5916" max="5916" width="8.5703125" style="44" customWidth="1"/>
    <col min="5917" max="5917" width="13.7109375" style="44" customWidth="1"/>
    <col min="5918" max="5918" width="15.7109375" style="44" customWidth="1"/>
    <col min="5919" max="5919" width="14.7109375" style="44" customWidth="1"/>
    <col min="5920" max="5920" width="15" style="44" customWidth="1"/>
    <col min="5921" max="5922" width="14.28515625" style="44" customWidth="1"/>
    <col min="5923" max="5923" width="0" style="44" hidden="1" customWidth="1"/>
    <col min="5924" max="5924" width="18.85546875" style="44" customWidth="1"/>
    <col min="5925" max="5937" width="8" style="44" customWidth="1"/>
    <col min="5938" max="5941" width="9.28515625" style="44" customWidth="1"/>
    <col min="5942" max="5969" width="9.140625" style="44"/>
    <col min="5970" max="5970" width="64" style="44" customWidth="1"/>
    <col min="5971" max="5971" width="97.85546875" style="44" customWidth="1"/>
    <col min="5972" max="6165" width="9.140625" style="44"/>
    <col min="6166" max="6166" width="1.28515625" style="44" customWidth="1"/>
    <col min="6167" max="6167" width="44.85546875" style="44" customWidth="1"/>
    <col min="6168" max="6168" width="47.28515625" style="44" customWidth="1"/>
    <col min="6169" max="6169" width="8.140625" style="44" customWidth="1"/>
    <col min="6170" max="6170" width="8.28515625" style="44" customWidth="1"/>
    <col min="6171" max="6171" width="5.42578125" style="44" customWidth="1"/>
    <col min="6172" max="6172" width="8.5703125" style="44" customWidth="1"/>
    <col min="6173" max="6173" width="13.7109375" style="44" customWidth="1"/>
    <col min="6174" max="6174" width="15.7109375" style="44" customWidth="1"/>
    <col min="6175" max="6175" width="14.7109375" style="44" customWidth="1"/>
    <col min="6176" max="6176" width="15" style="44" customWidth="1"/>
    <col min="6177" max="6178" width="14.28515625" style="44" customWidth="1"/>
    <col min="6179" max="6179" width="0" style="44" hidden="1" customWidth="1"/>
    <col min="6180" max="6180" width="18.85546875" style="44" customWidth="1"/>
    <col min="6181" max="6193" width="8" style="44" customWidth="1"/>
    <col min="6194" max="6197" width="9.28515625" style="44" customWidth="1"/>
    <col min="6198" max="6225" width="9.140625" style="44"/>
    <col min="6226" max="6226" width="64" style="44" customWidth="1"/>
    <col min="6227" max="6227" width="97.85546875" style="44" customWidth="1"/>
    <col min="6228" max="6421" width="9.140625" style="44"/>
    <col min="6422" max="6422" width="1.28515625" style="44" customWidth="1"/>
    <col min="6423" max="6423" width="44.85546875" style="44" customWidth="1"/>
    <col min="6424" max="6424" width="47.28515625" style="44" customWidth="1"/>
    <col min="6425" max="6425" width="8.140625" style="44" customWidth="1"/>
    <col min="6426" max="6426" width="8.28515625" style="44" customWidth="1"/>
    <col min="6427" max="6427" width="5.42578125" style="44" customWidth="1"/>
    <col min="6428" max="6428" width="8.5703125" style="44" customWidth="1"/>
    <col min="6429" max="6429" width="13.7109375" style="44" customWidth="1"/>
    <col min="6430" max="6430" width="15.7109375" style="44" customWidth="1"/>
    <col min="6431" max="6431" width="14.7109375" style="44" customWidth="1"/>
    <col min="6432" max="6432" width="15" style="44" customWidth="1"/>
    <col min="6433" max="6434" width="14.28515625" style="44" customWidth="1"/>
    <col min="6435" max="6435" width="0" style="44" hidden="1" customWidth="1"/>
    <col min="6436" max="6436" width="18.85546875" style="44" customWidth="1"/>
    <col min="6437" max="6449" width="8" style="44" customWidth="1"/>
    <col min="6450" max="6453" width="9.28515625" style="44" customWidth="1"/>
    <col min="6454" max="6481" width="9.140625" style="44"/>
    <col min="6482" max="6482" width="64" style="44" customWidth="1"/>
    <col min="6483" max="6483" width="97.85546875" style="44" customWidth="1"/>
    <col min="6484" max="6677" width="9.140625" style="44"/>
    <col min="6678" max="6678" width="1.28515625" style="44" customWidth="1"/>
    <col min="6679" max="6679" width="44.85546875" style="44" customWidth="1"/>
    <col min="6680" max="6680" width="47.28515625" style="44" customWidth="1"/>
    <col min="6681" max="6681" width="8.140625" style="44" customWidth="1"/>
    <col min="6682" max="6682" width="8.28515625" style="44" customWidth="1"/>
    <col min="6683" max="6683" width="5.42578125" style="44" customWidth="1"/>
    <col min="6684" max="6684" width="8.5703125" style="44" customWidth="1"/>
    <col min="6685" max="6685" width="13.7109375" style="44" customWidth="1"/>
    <col min="6686" max="6686" width="15.7109375" style="44" customWidth="1"/>
    <col min="6687" max="6687" width="14.7109375" style="44" customWidth="1"/>
    <col min="6688" max="6688" width="15" style="44" customWidth="1"/>
    <col min="6689" max="6690" width="14.28515625" style="44" customWidth="1"/>
    <col min="6691" max="6691" width="0" style="44" hidden="1" customWidth="1"/>
    <col min="6692" max="6692" width="18.85546875" style="44" customWidth="1"/>
    <col min="6693" max="6705" width="8" style="44" customWidth="1"/>
    <col min="6706" max="6709" width="9.28515625" style="44" customWidth="1"/>
    <col min="6710" max="6737" width="9.140625" style="44"/>
    <col min="6738" max="6738" width="64" style="44" customWidth="1"/>
    <col min="6739" max="6739" width="97.85546875" style="44" customWidth="1"/>
    <col min="6740" max="6933" width="9.140625" style="44"/>
    <col min="6934" max="6934" width="1.28515625" style="44" customWidth="1"/>
    <col min="6935" max="6935" width="44.85546875" style="44" customWidth="1"/>
    <col min="6936" max="6936" width="47.28515625" style="44" customWidth="1"/>
    <col min="6937" max="6937" width="8.140625" style="44" customWidth="1"/>
    <col min="6938" max="6938" width="8.28515625" style="44" customWidth="1"/>
    <col min="6939" max="6939" width="5.42578125" style="44" customWidth="1"/>
    <col min="6940" max="6940" width="8.5703125" style="44" customWidth="1"/>
    <col min="6941" max="6941" width="13.7109375" style="44" customWidth="1"/>
    <col min="6942" max="6942" width="15.7109375" style="44" customWidth="1"/>
    <col min="6943" max="6943" width="14.7109375" style="44" customWidth="1"/>
    <col min="6944" max="6944" width="15" style="44" customWidth="1"/>
    <col min="6945" max="6946" width="14.28515625" style="44" customWidth="1"/>
    <col min="6947" max="6947" width="0" style="44" hidden="1" customWidth="1"/>
    <col min="6948" max="6948" width="18.85546875" style="44" customWidth="1"/>
    <col min="6949" max="6961" width="8" style="44" customWidth="1"/>
    <col min="6962" max="6965" width="9.28515625" style="44" customWidth="1"/>
    <col min="6966" max="6993" width="9.140625" style="44"/>
    <col min="6994" max="6994" width="64" style="44" customWidth="1"/>
    <col min="6995" max="6995" width="97.85546875" style="44" customWidth="1"/>
    <col min="6996" max="7189" width="9.140625" style="44"/>
    <col min="7190" max="7190" width="1.28515625" style="44" customWidth="1"/>
    <col min="7191" max="7191" width="44.85546875" style="44" customWidth="1"/>
    <col min="7192" max="7192" width="47.28515625" style="44" customWidth="1"/>
    <col min="7193" max="7193" width="8.140625" style="44" customWidth="1"/>
    <col min="7194" max="7194" width="8.28515625" style="44" customWidth="1"/>
    <col min="7195" max="7195" width="5.42578125" style="44" customWidth="1"/>
    <col min="7196" max="7196" width="8.5703125" style="44" customWidth="1"/>
    <col min="7197" max="7197" width="13.7109375" style="44" customWidth="1"/>
    <col min="7198" max="7198" width="15.7109375" style="44" customWidth="1"/>
    <col min="7199" max="7199" width="14.7109375" style="44" customWidth="1"/>
    <col min="7200" max="7200" width="15" style="44" customWidth="1"/>
    <col min="7201" max="7202" width="14.28515625" style="44" customWidth="1"/>
    <col min="7203" max="7203" width="0" style="44" hidden="1" customWidth="1"/>
    <col min="7204" max="7204" width="18.85546875" style="44" customWidth="1"/>
    <col min="7205" max="7217" width="8" style="44" customWidth="1"/>
    <col min="7218" max="7221" width="9.28515625" style="44" customWidth="1"/>
    <col min="7222" max="7249" width="9.140625" style="44"/>
    <col min="7250" max="7250" width="64" style="44" customWidth="1"/>
    <col min="7251" max="7251" width="97.85546875" style="44" customWidth="1"/>
    <col min="7252" max="7445" width="9.140625" style="44"/>
    <col min="7446" max="7446" width="1.28515625" style="44" customWidth="1"/>
    <col min="7447" max="7447" width="44.85546875" style="44" customWidth="1"/>
    <col min="7448" max="7448" width="47.28515625" style="44" customWidth="1"/>
    <col min="7449" max="7449" width="8.140625" style="44" customWidth="1"/>
    <col min="7450" max="7450" width="8.28515625" style="44" customWidth="1"/>
    <col min="7451" max="7451" width="5.42578125" style="44" customWidth="1"/>
    <col min="7452" max="7452" width="8.5703125" style="44" customWidth="1"/>
    <col min="7453" max="7453" width="13.7109375" style="44" customWidth="1"/>
    <col min="7454" max="7454" width="15.7109375" style="44" customWidth="1"/>
    <col min="7455" max="7455" width="14.7109375" style="44" customWidth="1"/>
    <col min="7456" max="7456" width="15" style="44" customWidth="1"/>
    <col min="7457" max="7458" width="14.28515625" style="44" customWidth="1"/>
    <col min="7459" max="7459" width="0" style="44" hidden="1" customWidth="1"/>
    <col min="7460" max="7460" width="18.85546875" style="44" customWidth="1"/>
    <col min="7461" max="7473" width="8" style="44" customWidth="1"/>
    <col min="7474" max="7477" width="9.28515625" style="44" customWidth="1"/>
    <col min="7478" max="7505" width="9.140625" style="44"/>
    <col min="7506" max="7506" width="64" style="44" customWidth="1"/>
    <col min="7507" max="7507" width="97.85546875" style="44" customWidth="1"/>
    <col min="7508" max="7701" width="9.140625" style="44"/>
    <col min="7702" max="7702" width="1.28515625" style="44" customWidth="1"/>
    <col min="7703" max="7703" width="44.85546875" style="44" customWidth="1"/>
    <col min="7704" max="7704" width="47.28515625" style="44" customWidth="1"/>
    <col min="7705" max="7705" width="8.140625" style="44" customWidth="1"/>
    <col min="7706" max="7706" width="8.28515625" style="44" customWidth="1"/>
    <col min="7707" max="7707" width="5.42578125" style="44" customWidth="1"/>
    <col min="7708" max="7708" width="8.5703125" style="44" customWidth="1"/>
    <col min="7709" max="7709" width="13.7109375" style="44" customWidth="1"/>
    <col min="7710" max="7710" width="15.7109375" style="44" customWidth="1"/>
    <col min="7711" max="7711" width="14.7109375" style="44" customWidth="1"/>
    <col min="7712" max="7712" width="15" style="44" customWidth="1"/>
    <col min="7713" max="7714" width="14.28515625" style="44" customWidth="1"/>
    <col min="7715" max="7715" width="0" style="44" hidden="1" customWidth="1"/>
    <col min="7716" max="7716" width="18.85546875" style="44" customWidth="1"/>
    <col min="7717" max="7729" width="8" style="44" customWidth="1"/>
    <col min="7730" max="7733" width="9.28515625" style="44" customWidth="1"/>
    <col min="7734" max="7761" width="9.140625" style="44"/>
    <col min="7762" max="7762" width="64" style="44" customWidth="1"/>
    <col min="7763" max="7763" width="97.85546875" style="44" customWidth="1"/>
    <col min="7764" max="7957" width="9.140625" style="44"/>
    <col min="7958" max="7958" width="1.28515625" style="44" customWidth="1"/>
    <col min="7959" max="7959" width="44.85546875" style="44" customWidth="1"/>
    <col min="7960" max="7960" width="47.28515625" style="44" customWidth="1"/>
    <col min="7961" max="7961" width="8.140625" style="44" customWidth="1"/>
    <col min="7962" max="7962" width="8.28515625" style="44" customWidth="1"/>
    <col min="7963" max="7963" width="5.42578125" style="44" customWidth="1"/>
    <col min="7964" max="7964" width="8.5703125" style="44" customWidth="1"/>
    <col min="7965" max="7965" width="13.7109375" style="44" customWidth="1"/>
    <col min="7966" max="7966" width="15.7109375" style="44" customWidth="1"/>
    <col min="7967" max="7967" width="14.7109375" style="44" customWidth="1"/>
    <col min="7968" max="7968" width="15" style="44" customWidth="1"/>
    <col min="7969" max="7970" width="14.28515625" style="44" customWidth="1"/>
    <col min="7971" max="7971" width="0" style="44" hidden="1" customWidth="1"/>
    <col min="7972" max="7972" width="18.85546875" style="44" customWidth="1"/>
    <col min="7973" max="7985" width="8" style="44" customWidth="1"/>
    <col min="7986" max="7989" width="9.28515625" style="44" customWidth="1"/>
    <col min="7990" max="8017" width="9.140625" style="44"/>
    <col min="8018" max="8018" width="64" style="44" customWidth="1"/>
    <col min="8019" max="8019" width="97.85546875" style="44" customWidth="1"/>
    <col min="8020" max="8213" width="9.140625" style="44"/>
    <col min="8214" max="8214" width="1.28515625" style="44" customWidth="1"/>
    <col min="8215" max="8215" width="44.85546875" style="44" customWidth="1"/>
    <col min="8216" max="8216" width="47.28515625" style="44" customWidth="1"/>
    <col min="8217" max="8217" width="8.140625" style="44" customWidth="1"/>
    <col min="8218" max="8218" width="8.28515625" style="44" customWidth="1"/>
    <col min="8219" max="8219" width="5.42578125" style="44" customWidth="1"/>
    <col min="8220" max="8220" width="8.5703125" style="44" customWidth="1"/>
    <col min="8221" max="8221" width="13.7109375" style="44" customWidth="1"/>
    <col min="8222" max="8222" width="15.7109375" style="44" customWidth="1"/>
    <col min="8223" max="8223" width="14.7109375" style="44" customWidth="1"/>
    <col min="8224" max="8224" width="15" style="44" customWidth="1"/>
    <col min="8225" max="8226" width="14.28515625" style="44" customWidth="1"/>
    <col min="8227" max="8227" width="0" style="44" hidden="1" customWidth="1"/>
    <col min="8228" max="8228" width="18.85546875" style="44" customWidth="1"/>
    <col min="8229" max="8241" width="8" style="44" customWidth="1"/>
    <col min="8242" max="8245" width="9.28515625" style="44" customWidth="1"/>
    <col min="8246" max="8273" width="9.140625" style="44"/>
    <col min="8274" max="8274" width="64" style="44" customWidth="1"/>
    <col min="8275" max="8275" width="97.85546875" style="44" customWidth="1"/>
    <col min="8276" max="8469" width="9.140625" style="44"/>
    <col min="8470" max="8470" width="1.28515625" style="44" customWidth="1"/>
    <col min="8471" max="8471" width="44.85546875" style="44" customWidth="1"/>
    <col min="8472" max="8472" width="47.28515625" style="44" customWidth="1"/>
    <col min="8473" max="8473" width="8.140625" style="44" customWidth="1"/>
    <col min="8474" max="8474" width="8.28515625" style="44" customWidth="1"/>
    <col min="8475" max="8475" width="5.42578125" style="44" customWidth="1"/>
    <col min="8476" max="8476" width="8.5703125" style="44" customWidth="1"/>
    <col min="8477" max="8477" width="13.7109375" style="44" customWidth="1"/>
    <col min="8478" max="8478" width="15.7109375" style="44" customWidth="1"/>
    <col min="8479" max="8479" width="14.7109375" style="44" customWidth="1"/>
    <col min="8480" max="8480" width="15" style="44" customWidth="1"/>
    <col min="8481" max="8482" width="14.28515625" style="44" customWidth="1"/>
    <col min="8483" max="8483" width="0" style="44" hidden="1" customWidth="1"/>
    <col min="8484" max="8484" width="18.85546875" style="44" customWidth="1"/>
    <col min="8485" max="8497" width="8" style="44" customWidth="1"/>
    <col min="8498" max="8501" width="9.28515625" style="44" customWidth="1"/>
    <col min="8502" max="8529" width="9.140625" style="44"/>
    <col min="8530" max="8530" width="64" style="44" customWidth="1"/>
    <col min="8531" max="8531" width="97.85546875" style="44" customWidth="1"/>
    <col min="8532" max="8725" width="9.140625" style="44"/>
    <col min="8726" max="8726" width="1.28515625" style="44" customWidth="1"/>
    <col min="8727" max="8727" width="44.85546875" style="44" customWidth="1"/>
    <col min="8728" max="8728" width="47.28515625" style="44" customWidth="1"/>
    <col min="8729" max="8729" width="8.140625" style="44" customWidth="1"/>
    <col min="8730" max="8730" width="8.28515625" style="44" customWidth="1"/>
    <col min="8731" max="8731" width="5.42578125" style="44" customWidth="1"/>
    <col min="8732" max="8732" width="8.5703125" style="44" customWidth="1"/>
    <col min="8733" max="8733" width="13.7109375" style="44" customWidth="1"/>
    <col min="8734" max="8734" width="15.7109375" style="44" customWidth="1"/>
    <col min="8735" max="8735" width="14.7109375" style="44" customWidth="1"/>
    <col min="8736" max="8736" width="15" style="44" customWidth="1"/>
    <col min="8737" max="8738" width="14.28515625" style="44" customWidth="1"/>
    <col min="8739" max="8739" width="0" style="44" hidden="1" customWidth="1"/>
    <col min="8740" max="8740" width="18.85546875" style="44" customWidth="1"/>
    <col min="8741" max="8753" width="8" style="44" customWidth="1"/>
    <col min="8754" max="8757" width="9.28515625" style="44" customWidth="1"/>
    <col min="8758" max="8785" width="9.140625" style="44"/>
    <col min="8786" max="8786" width="64" style="44" customWidth="1"/>
    <col min="8787" max="8787" width="97.85546875" style="44" customWidth="1"/>
    <col min="8788" max="8981" width="9.140625" style="44"/>
    <col min="8982" max="8982" width="1.28515625" style="44" customWidth="1"/>
    <col min="8983" max="8983" width="44.85546875" style="44" customWidth="1"/>
    <col min="8984" max="8984" width="47.28515625" style="44" customWidth="1"/>
    <col min="8985" max="8985" width="8.140625" style="44" customWidth="1"/>
    <col min="8986" max="8986" width="8.28515625" style="44" customWidth="1"/>
    <col min="8987" max="8987" width="5.42578125" style="44" customWidth="1"/>
    <col min="8988" max="8988" width="8.5703125" style="44" customWidth="1"/>
    <col min="8989" max="8989" width="13.7109375" style="44" customWidth="1"/>
    <col min="8990" max="8990" width="15.7109375" style="44" customWidth="1"/>
    <col min="8991" max="8991" width="14.7109375" style="44" customWidth="1"/>
    <col min="8992" max="8992" width="15" style="44" customWidth="1"/>
    <col min="8993" max="8994" width="14.28515625" style="44" customWidth="1"/>
    <col min="8995" max="8995" width="0" style="44" hidden="1" customWidth="1"/>
    <col min="8996" max="8996" width="18.85546875" style="44" customWidth="1"/>
    <col min="8997" max="9009" width="8" style="44" customWidth="1"/>
    <col min="9010" max="9013" width="9.28515625" style="44" customWidth="1"/>
    <col min="9014" max="9041" width="9.140625" style="44"/>
    <col min="9042" max="9042" width="64" style="44" customWidth="1"/>
    <col min="9043" max="9043" width="97.85546875" style="44" customWidth="1"/>
    <col min="9044" max="9237" width="9.140625" style="44"/>
    <col min="9238" max="9238" width="1.28515625" style="44" customWidth="1"/>
    <col min="9239" max="9239" width="44.85546875" style="44" customWidth="1"/>
    <col min="9240" max="9240" width="47.28515625" style="44" customWidth="1"/>
    <col min="9241" max="9241" width="8.140625" style="44" customWidth="1"/>
    <col min="9242" max="9242" width="8.28515625" style="44" customWidth="1"/>
    <col min="9243" max="9243" width="5.42578125" style="44" customWidth="1"/>
    <col min="9244" max="9244" width="8.5703125" style="44" customWidth="1"/>
    <col min="9245" max="9245" width="13.7109375" style="44" customWidth="1"/>
    <col min="9246" max="9246" width="15.7109375" style="44" customWidth="1"/>
    <col min="9247" max="9247" width="14.7109375" style="44" customWidth="1"/>
    <col min="9248" max="9248" width="15" style="44" customWidth="1"/>
    <col min="9249" max="9250" width="14.28515625" style="44" customWidth="1"/>
    <col min="9251" max="9251" width="0" style="44" hidden="1" customWidth="1"/>
    <col min="9252" max="9252" width="18.85546875" style="44" customWidth="1"/>
    <col min="9253" max="9265" width="8" style="44" customWidth="1"/>
    <col min="9266" max="9269" width="9.28515625" style="44" customWidth="1"/>
    <col min="9270" max="9297" width="9.140625" style="44"/>
    <col min="9298" max="9298" width="64" style="44" customWidth="1"/>
    <col min="9299" max="9299" width="97.85546875" style="44" customWidth="1"/>
    <col min="9300" max="9493" width="9.140625" style="44"/>
    <col min="9494" max="9494" width="1.28515625" style="44" customWidth="1"/>
    <col min="9495" max="9495" width="44.85546875" style="44" customWidth="1"/>
    <col min="9496" max="9496" width="47.28515625" style="44" customWidth="1"/>
    <col min="9497" max="9497" width="8.140625" style="44" customWidth="1"/>
    <col min="9498" max="9498" width="8.28515625" style="44" customWidth="1"/>
    <col min="9499" max="9499" width="5.42578125" style="44" customWidth="1"/>
    <col min="9500" max="9500" width="8.5703125" style="44" customWidth="1"/>
    <col min="9501" max="9501" width="13.7109375" style="44" customWidth="1"/>
    <col min="9502" max="9502" width="15.7109375" style="44" customWidth="1"/>
    <col min="9503" max="9503" width="14.7109375" style="44" customWidth="1"/>
    <col min="9504" max="9504" width="15" style="44" customWidth="1"/>
    <col min="9505" max="9506" width="14.28515625" style="44" customWidth="1"/>
    <col min="9507" max="9507" width="0" style="44" hidden="1" customWidth="1"/>
    <col min="9508" max="9508" width="18.85546875" style="44" customWidth="1"/>
    <col min="9509" max="9521" width="8" style="44" customWidth="1"/>
    <col min="9522" max="9525" width="9.28515625" style="44" customWidth="1"/>
    <col min="9526" max="9553" width="9.140625" style="44"/>
    <col min="9554" max="9554" width="64" style="44" customWidth="1"/>
    <col min="9555" max="9555" width="97.85546875" style="44" customWidth="1"/>
    <col min="9556" max="9749" width="9.140625" style="44"/>
    <col min="9750" max="9750" width="1.28515625" style="44" customWidth="1"/>
    <col min="9751" max="9751" width="44.85546875" style="44" customWidth="1"/>
    <col min="9752" max="9752" width="47.28515625" style="44" customWidth="1"/>
    <col min="9753" max="9753" width="8.140625" style="44" customWidth="1"/>
    <col min="9754" max="9754" width="8.28515625" style="44" customWidth="1"/>
    <col min="9755" max="9755" width="5.42578125" style="44" customWidth="1"/>
    <col min="9756" max="9756" width="8.5703125" style="44" customWidth="1"/>
    <col min="9757" max="9757" width="13.7109375" style="44" customWidth="1"/>
    <col min="9758" max="9758" width="15.7109375" style="44" customWidth="1"/>
    <col min="9759" max="9759" width="14.7109375" style="44" customWidth="1"/>
    <col min="9760" max="9760" width="15" style="44" customWidth="1"/>
    <col min="9761" max="9762" width="14.28515625" style="44" customWidth="1"/>
    <col min="9763" max="9763" width="0" style="44" hidden="1" customWidth="1"/>
    <col min="9764" max="9764" width="18.85546875" style="44" customWidth="1"/>
    <col min="9765" max="9777" width="8" style="44" customWidth="1"/>
    <col min="9778" max="9781" width="9.28515625" style="44" customWidth="1"/>
    <col min="9782" max="9809" width="9.140625" style="44"/>
    <col min="9810" max="9810" width="64" style="44" customWidth="1"/>
    <col min="9811" max="9811" width="97.85546875" style="44" customWidth="1"/>
    <col min="9812" max="10005" width="9.140625" style="44"/>
    <col min="10006" max="10006" width="1.28515625" style="44" customWidth="1"/>
    <col min="10007" max="10007" width="44.85546875" style="44" customWidth="1"/>
    <col min="10008" max="10008" width="47.28515625" style="44" customWidth="1"/>
    <col min="10009" max="10009" width="8.140625" style="44" customWidth="1"/>
    <col min="10010" max="10010" width="8.28515625" style="44" customWidth="1"/>
    <col min="10011" max="10011" width="5.42578125" style="44" customWidth="1"/>
    <col min="10012" max="10012" width="8.5703125" style="44" customWidth="1"/>
    <col min="10013" max="10013" width="13.7109375" style="44" customWidth="1"/>
    <col min="10014" max="10014" width="15.7109375" style="44" customWidth="1"/>
    <col min="10015" max="10015" width="14.7109375" style="44" customWidth="1"/>
    <col min="10016" max="10016" width="15" style="44" customWidth="1"/>
    <col min="10017" max="10018" width="14.28515625" style="44" customWidth="1"/>
    <col min="10019" max="10019" width="0" style="44" hidden="1" customWidth="1"/>
    <col min="10020" max="10020" width="18.85546875" style="44" customWidth="1"/>
    <col min="10021" max="10033" width="8" style="44" customWidth="1"/>
    <col min="10034" max="10037" width="9.28515625" style="44" customWidth="1"/>
    <col min="10038" max="10065" width="9.140625" style="44"/>
    <col min="10066" max="10066" width="64" style="44" customWidth="1"/>
    <col min="10067" max="10067" width="97.85546875" style="44" customWidth="1"/>
    <col min="10068" max="10261" width="9.140625" style="44"/>
    <col min="10262" max="10262" width="1.28515625" style="44" customWidth="1"/>
    <col min="10263" max="10263" width="44.85546875" style="44" customWidth="1"/>
    <col min="10264" max="10264" width="47.28515625" style="44" customWidth="1"/>
    <col min="10265" max="10265" width="8.140625" style="44" customWidth="1"/>
    <col min="10266" max="10266" width="8.28515625" style="44" customWidth="1"/>
    <col min="10267" max="10267" width="5.42578125" style="44" customWidth="1"/>
    <col min="10268" max="10268" width="8.5703125" style="44" customWidth="1"/>
    <col min="10269" max="10269" width="13.7109375" style="44" customWidth="1"/>
    <col min="10270" max="10270" width="15.7109375" style="44" customWidth="1"/>
    <col min="10271" max="10271" width="14.7109375" style="44" customWidth="1"/>
    <col min="10272" max="10272" width="15" style="44" customWidth="1"/>
    <col min="10273" max="10274" width="14.28515625" style="44" customWidth="1"/>
    <col min="10275" max="10275" width="0" style="44" hidden="1" customWidth="1"/>
    <col min="10276" max="10276" width="18.85546875" style="44" customWidth="1"/>
    <col min="10277" max="10289" width="8" style="44" customWidth="1"/>
    <col min="10290" max="10293" width="9.28515625" style="44" customWidth="1"/>
    <col min="10294" max="10321" width="9.140625" style="44"/>
    <col min="10322" max="10322" width="64" style="44" customWidth="1"/>
    <col min="10323" max="10323" width="97.85546875" style="44" customWidth="1"/>
    <col min="10324" max="10517" width="9.140625" style="44"/>
    <col min="10518" max="10518" width="1.28515625" style="44" customWidth="1"/>
    <col min="10519" max="10519" width="44.85546875" style="44" customWidth="1"/>
    <col min="10520" max="10520" width="47.28515625" style="44" customWidth="1"/>
    <col min="10521" max="10521" width="8.140625" style="44" customWidth="1"/>
    <col min="10522" max="10522" width="8.28515625" style="44" customWidth="1"/>
    <col min="10523" max="10523" width="5.42578125" style="44" customWidth="1"/>
    <col min="10524" max="10524" width="8.5703125" style="44" customWidth="1"/>
    <col min="10525" max="10525" width="13.7109375" style="44" customWidth="1"/>
    <col min="10526" max="10526" width="15.7109375" style="44" customWidth="1"/>
    <col min="10527" max="10527" width="14.7109375" style="44" customWidth="1"/>
    <col min="10528" max="10528" width="15" style="44" customWidth="1"/>
    <col min="10529" max="10530" width="14.28515625" style="44" customWidth="1"/>
    <col min="10531" max="10531" width="0" style="44" hidden="1" customWidth="1"/>
    <col min="10532" max="10532" width="18.85546875" style="44" customWidth="1"/>
    <col min="10533" max="10545" width="8" style="44" customWidth="1"/>
    <col min="10546" max="10549" width="9.28515625" style="44" customWidth="1"/>
    <col min="10550" max="10577" width="9.140625" style="44"/>
    <col min="10578" max="10578" width="64" style="44" customWidth="1"/>
    <col min="10579" max="10579" width="97.85546875" style="44" customWidth="1"/>
    <col min="10580" max="10773" width="9.140625" style="44"/>
    <col min="10774" max="10774" width="1.28515625" style="44" customWidth="1"/>
    <col min="10775" max="10775" width="44.85546875" style="44" customWidth="1"/>
    <col min="10776" max="10776" width="47.28515625" style="44" customWidth="1"/>
    <col min="10777" max="10777" width="8.140625" style="44" customWidth="1"/>
    <col min="10778" max="10778" width="8.28515625" style="44" customWidth="1"/>
    <col min="10779" max="10779" width="5.42578125" style="44" customWidth="1"/>
    <col min="10780" max="10780" width="8.5703125" style="44" customWidth="1"/>
    <col min="10781" max="10781" width="13.7109375" style="44" customWidth="1"/>
    <col min="10782" max="10782" width="15.7109375" style="44" customWidth="1"/>
    <col min="10783" max="10783" width="14.7109375" style="44" customWidth="1"/>
    <col min="10784" max="10784" width="15" style="44" customWidth="1"/>
    <col min="10785" max="10786" width="14.28515625" style="44" customWidth="1"/>
    <col min="10787" max="10787" width="0" style="44" hidden="1" customWidth="1"/>
    <col min="10788" max="10788" width="18.85546875" style="44" customWidth="1"/>
    <col min="10789" max="10801" width="8" style="44" customWidth="1"/>
    <col min="10802" max="10805" width="9.28515625" style="44" customWidth="1"/>
    <col min="10806" max="10833" width="9.140625" style="44"/>
    <col min="10834" max="10834" width="64" style="44" customWidth="1"/>
    <col min="10835" max="10835" width="97.85546875" style="44" customWidth="1"/>
    <col min="10836" max="11029" width="9.140625" style="44"/>
    <col min="11030" max="11030" width="1.28515625" style="44" customWidth="1"/>
    <col min="11031" max="11031" width="44.85546875" style="44" customWidth="1"/>
    <col min="11032" max="11032" width="47.28515625" style="44" customWidth="1"/>
    <col min="11033" max="11033" width="8.140625" style="44" customWidth="1"/>
    <col min="11034" max="11034" width="8.28515625" style="44" customWidth="1"/>
    <col min="11035" max="11035" width="5.42578125" style="44" customWidth="1"/>
    <col min="11036" max="11036" width="8.5703125" style="44" customWidth="1"/>
    <col min="11037" max="11037" width="13.7109375" style="44" customWidth="1"/>
    <col min="11038" max="11038" width="15.7109375" style="44" customWidth="1"/>
    <col min="11039" max="11039" width="14.7109375" style="44" customWidth="1"/>
    <col min="11040" max="11040" width="15" style="44" customWidth="1"/>
    <col min="11041" max="11042" width="14.28515625" style="44" customWidth="1"/>
    <col min="11043" max="11043" width="0" style="44" hidden="1" customWidth="1"/>
    <col min="11044" max="11044" width="18.85546875" style="44" customWidth="1"/>
    <col min="11045" max="11057" width="8" style="44" customWidth="1"/>
    <col min="11058" max="11061" width="9.28515625" style="44" customWidth="1"/>
    <col min="11062" max="11089" width="9.140625" style="44"/>
    <col min="11090" max="11090" width="64" style="44" customWidth="1"/>
    <col min="11091" max="11091" width="97.85546875" style="44" customWidth="1"/>
    <col min="11092" max="11285" width="9.140625" style="44"/>
    <col min="11286" max="11286" width="1.28515625" style="44" customWidth="1"/>
    <col min="11287" max="11287" width="44.85546875" style="44" customWidth="1"/>
    <col min="11288" max="11288" width="47.28515625" style="44" customWidth="1"/>
    <col min="11289" max="11289" width="8.140625" style="44" customWidth="1"/>
    <col min="11290" max="11290" width="8.28515625" style="44" customWidth="1"/>
    <col min="11291" max="11291" width="5.42578125" style="44" customWidth="1"/>
    <col min="11292" max="11292" width="8.5703125" style="44" customWidth="1"/>
    <col min="11293" max="11293" width="13.7109375" style="44" customWidth="1"/>
    <col min="11294" max="11294" width="15.7109375" style="44" customWidth="1"/>
    <col min="11295" max="11295" width="14.7109375" style="44" customWidth="1"/>
    <col min="11296" max="11296" width="15" style="44" customWidth="1"/>
    <col min="11297" max="11298" width="14.28515625" style="44" customWidth="1"/>
    <col min="11299" max="11299" width="0" style="44" hidden="1" customWidth="1"/>
    <col min="11300" max="11300" width="18.85546875" style="44" customWidth="1"/>
    <col min="11301" max="11313" width="8" style="44" customWidth="1"/>
    <col min="11314" max="11317" width="9.28515625" style="44" customWidth="1"/>
    <col min="11318" max="11345" width="9.140625" style="44"/>
    <col min="11346" max="11346" width="64" style="44" customWidth="1"/>
    <col min="11347" max="11347" width="97.85546875" style="44" customWidth="1"/>
    <col min="11348" max="11541" width="9.140625" style="44"/>
    <col min="11542" max="11542" width="1.28515625" style="44" customWidth="1"/>
    <col min="11543" max="11543" width="44.85546875" style="44" customWidth="1"/>
    <col min="11544" max="11544" width="47.28515625" style="44" customWidth="1"/>
    <col min="11545" max="11545" width="8.140625" style="44" customWidth="1"/>
    <col min="11546" max="11546" width="8.28515625" style="44" customWidth="1"/>
    <col min="11547" max="11547" width="5.42578125" style="44" customWidth="1"/>
    <col min="11548" max="11548" width="8.5703125" style="44" customWidth="1"/>
    <col min="11549" max="11549" width="13.7109375" style="44" customWidth="1"/>
    <col min="11550" max="11550" width="15.7109375" style="44" customWidth="1"/>
    <col min="11551" max="11551" width="14.7109375" style="44" customWidth="1"/>
    <col min="11552" max="11552" width="15" style="44" customWidth="1"/>
    <col min="11553" max="11554" width="14.28515625" style="44" customWidth="1"/>
    <col min="11555" max="11555" width="0" style="44" hidden="1" customWidth="1"/>
    <col min="11556" max="11556" width="18.85546875" style="44" customWidth="1"/>
    <col min="11557" max="11569" width="8" style="44" customWidth="1"/>
    <col min="11570" max="11573" width="9.28515625" style="44" customWidth="1"/>
    <col min="11574" max="11601" width="9.140625" style="44"/>
    <col min="11602" max="11602" width="64" style="44" customWidth="1"/>
    <col min="11603" max="11603" width="97.85546875" style="44" customWidth="1"/>
    <col min="11604" max="11797" width="9.140625" style="44"/>
    <col min="11798" max="11798" width="1.28515625" style="44" customWidth="1"/>
    <col min="11799" max="11799" width="44.85546875" style="44" customWidth="1"/>
    <col min="11800" max="11800" width="47.28515625" style="44" customWidth="1"/>
    <col min="11801" max="11801" width="8.140625" style="44" customWidth="1"/>
    <col min="11802" max="11802" width="8.28515625" style="44" customWidth="1"/>
    <col min="11803" max="11803" width="5.42578125" style="44" customWidth="1"/>
    <col min="11804" max="11804" width="8.5703125" style="44" customWidth="1"/>
    <col min="11805" max="11805" width="13.7109375" style="44" customWidth="1"/>
    <col min="11806" max="11806" width="15.7109375" style="44" customWidth="1"/>
    <col min="11807" max="11807" width="14.7109375" style="44" customWidth="1"/>
    <col min="11808" max="11808" width="15" style="44" customWidth="1"/>
    <col min="11809" max="11810" width="14.28515625" style="44" customWidth="1"/>
    <col min="11811" max="11811" width="0" style="44" hidden="1" customWidth="1"/>
    <col min="11812" max="11812" width="18.85546875" style="44" customWidth="1"/>
    <col min="11813" max="11825" width="8" style="44" customWidth="1"/>
    <col min="11826" max="11829" width="9.28515625" style="44" customWidth="1"/>
    <col min="11830" max="11857" width="9.140625" style="44"/>
    <col min="11858" max="11858" width="64" style="44" customWidth="1"/>
    <col min="11859" max="11859" width="97.85546875" style="44" customWidth="1"/>
    <col min="11860" max="12053" width="9.140625" style="44"/>
    <col min="12054" max="12054" width="1.28515625" style="44" customWidth="1"/>
    <col min="12055" max="12055" width="44.85546875" style="44" customWidth="1"/>
    <col min="12056" max="12056" width="47.28515625" style="44" customWidth="1"/>
    <col min="12057" max="12057" width="8.140625" style="44" customWidth="1"/>
    <col min="12058" max="12058" width="8.28515625" style="44" customWidth="1"/>
    <col min="12059" max="12059" width="5.42578125" style="44" customWidth="1"/>
    <col min="12060" max="12060" width="8.5703125" style="44" customWidth="1"/>
    <col min="12061" max="12061" width="13.7109375" style="44" customWidth="1"/>
    <col min="12062" max="12062" width="15.7109375" style="44" customWidth="1"/>
    <col min="12063" max="12063" width="14.7109375" style="44" customWidth="1"/>
    <col min="12064" max="12064" width="15" style="44" customWidth="1"/>
    <col min="12065" max="12066" width="14.28515625" style="44" customWidth="1"/>
    <col min="12067" max="12067" width="0" style="44" hidden="1" customWidth="1"/>
    <col min="12068" max="12068" width="18.85546875" style="44" customWidth="1"/>
    <col min="12069" max="12081" width="8" style="44" customWidth="1"/>
    <col min="12082" max="12085" width="9.28515625" style="44" customWidth="1"/>
    <col min="12086" max="12113" width="9.140625" style="44"/>
    <col min="12114" max="12114" width="64" style="44" customWidth="1"/>
    <col min="12115" max="12115" width="97.85546875" style="44" customWidth="1"/>
    <col min="12116" max="12309" width="9.140625" style="44"/>
    <col min="12310" max="12310" width="1.28515625" style="44" customWidth="1"/>
    <col min="12311" max="12311" width="44.85546875" style="44" customWidth="1"/>
    <col min="12312" max="12312" width="47.28515625" style="44" customWidth="1"/>
    <col min="12313" max="12313" width="8.140625" style="44" customWidth="1"/>
    <col min="12314" max="12314" width="8.28515625" style="44" customWidth="1"/>
    <col min="12315" max="12315" width="5.42578125" style="44" customWidth="1"/>
    <col min="12316" max="12316" width="8.5703125" style="44" customWidth="1"/>
    <col min="12317" max="12317" width="13.7109375" style="44" customWidth="1"/>
    <col min="12318" max="12318" width="15.7109375" style="44" customWidth="1"/>
    <col min="12319" max="12319" width="14.7109375" style="44" customWidth="1"/>
    <col min="12320" max="12320" width="15" style="44" customWidth="1"/>
    <col min="12321" max="12322" width="14.28515625" style="44" customWidth="1"/>
    <col min="12323" max="12323" width="0" style="44" hidden="1" customWidth="1"/>
    <col min="12324" max="12324" width="18.85546875" style="44" customWidth="1"/>
    <col min="12325" max="12337" width="8" style="44" customWidth="1"/>
    <col min="12338" max="12341" width="9.28515625" style="44" customWidth="1"/>
    <col min="12342" max="12369" width="9.140625" style="44"/>
    <col min="12370" max="12370" width="64" style="44" customWidth="1"/>
    <col min="12371" max="12371" width="97.85546875" style="44" customWidth="1"/>
    <col min="12372" max="12565" width="9.140625" style="44"/>
    <col min="12566" max="12566" width="1.28515625" style="44" customWidth="1"/>
    <col min="12567" max="12567" width="44.85546875" style="44" customWidth="1"/>
    <col min="12568" max="12568" width="47.28515625" style="44" customWidth="1"/>
    <col min="12569" max="12569" width="8.140625" style="44" customWidth="1"/>
    <col min="12570" max="12570" width="8.28515625" style="44" customWidth="1"/>
    <col min="12571" max="12571" width="5.42578125" style="44" customWidth="1"/>
    <col min="12572" max="12572" width="8.5703125" style="44" customWidth="1"/>
    <col min="12573" max="12573" width="13.7109375" style="44" customWidth="1"/>
    <col min="12574" max="12574" width="15.7109375" style="44" customWidth="1"/>
    <col min="12575" max="12575" width="14.7109375" style="44" customWidth="1"/>
    <col min="12576" max="12576" width="15" style="44" customWidth="1"/>
    <col min="12577" max="12578" width="14.28515625" style="44" customWidth="1"/>
    <col min="12579" max="12579" width="0" style="44" hidden="1" customWidth="1"/>
    <col min="12580" max="12580" width="18.85546875" style="44" customWidth="1"/>
    <col min="12581" max="12593" width="8" style="44" customWidth="1"/>
    <col min="12594" max="12597" width="9.28515625" style="44" customWidth="1"/>
    <col min="12598" max="12625" width="9.140625" style="44"/>
    <col min="12626" max="12626" width="64" style="44" customWidth="1"/>
    <col min="12627" max="12627" width="97.85546875" style="44" customWidth="1"/>
    <col min="12628" max="12821" width="9.140625" style="44"/>
    <col min="12822" max="12822" width="1.28515625" style="44" customWidth="1"/>
    <col min="12823" max="12823" width="44.85546875" style="44" customWidth="1"/>
    <col min="12824" max="12824" width="47.28515625" style="44" customWidth="1"/>
    <col min="12825" max="12825" width="8.140625" style="44" customWidth="1"/>
    <col min="12826" max="12826" width="8.28515625" style="44" customWidth="1"/>
    <col min="12827" max="12827" width="5.42578125" style="44" customWidth="1"/>
    <col min="12828" max="12828" width="8.5703125" style="44" customWidth="1"/>
    <col min="12829" max="12829" width="13.7109375" style="44" customWidth="1"/>
    <col min="12830" max="12830" width="15.7109375" style="44" customWidth="1"/>
    <col min="12831" max="12831" width="14.7109375" style="44" customWidth="1"/>
    <col min="12832" max="12832" width="15" style="44" customWidth="1"/>
    <col min="12833" max="12834" width="14.28515625" style="44" customWidth="1"/>
    <col min="12835" max="12835" width="0" style="44" hidden="1" customWidth="1"/>
    <col min="12836" max="12836" width="18.85546875" style="44" customWidth="1"/>
    <col min="12837" max="12849" width="8" style="44" customWidth="1"/>
    <col min="12850" max="12853" width="9.28515625" style="44" customWidth="1"/>
    <col min="12854" max="12881" width="9.140625" style="44"/>
    <col min="12882" max="12882" width="64" style="44" customWidth="1"/>
    <col min="12883" max="12883" width="97.85546875" style="44" customWidth="1"/>
    <col min="12884" max="13077" width="9.140625" style="44"/>
    <col min="13078" max="13078" width="1.28515625" style="44" customWidth="1"/>
    <col min="13079" max="13079" width="44.85546875" style="44" customWidth="1"/>
    <col min="13080" max="13080" width="47.28515625" style="44" customWidth="1"/>
    <col min="13081" max="13081" width="8.140625" style="44" customWidth="1"/>
    <col min="13082" max="13082" width="8.28515625" style="44" customWidth="1"/>
    <col min="13083" max="13083" width="5.42578125" style="44" customWidth="1"/>
    <col min="13084" max="13084" width="8.5703125" style="44" customWidth="1"/>
    <col min="13085" max="13085" width="13.7109375" style="44" customWidth="1"/>
    <col min="13086" max="13086" width="15.7109375" style="44" customWidth="1"/>
    <col min="13087" max="13087" width="14.7109375" style="44" customWidth="1"/>
    <col min="13088" max="13088" width="15" style="44" customWidth="1"/>
    <col min="13089" max="13090" width="14.28515625" style="44" customWidth="1"/>
    <col min="13091" max="13091" width="0" style="44" hidden="1" customWidth="1"/>
    <col min="13092" max="13092" width="18.85546875" style="44" customWidth="1"/>
    <col min="13093" max="13105" width="8" style="44" customWidth="1"/>
    <col min="13106" max="13109" width="9.28515625" style="44" customWidth="1"/>
    <col min="13110" max="13137" width="9.140625" style="44"/>
    <col min="13138" max="13138" width="64" style="44" customWidth="1"/>
    <col min="13139" max="13139" width="97.85546875" style="44" customWidth="1"/>
    <col min="13140" max="13333" width="9.140625" style="44"/>
    <col min="13334" max="13334" width="1.28515625" style="44" customWidth="1"/>
    <col min="13335" max="13335" width="44.85546875" style="44" customWidth="1"/>
    <col min="13336" max="13336" width="47.28515625" style="44" customWidth="1"/>
    <col min="13337" max="13337" width="8.140625" style="44" customWidth="1"/>
    <col min="13338" max="13338" width="8.28515625" style="44" customWidth="1"/>
    <col min="13339" max="13339" width="5.42578125" style="44" customWidth="1"/>
    <col min="13340" max="13340" width="8.5703125" style="44" customWidth="1"/>
    <col min="13341" max="13341" width="13.7109375" style="44" customWidth="1"/>
    <col min="13342" max="13342" width="15.7109375" style="44" customWidth="1"/>
    <col min="13343" max="13343" width="14.7109375" style="44" customWidth="1"/>
    <col min="13344" max="13344" width="15" style="44" customWidth="1"/>
    <col min="13345" max="13346" width="14.28515625" style="44" customWidth="1"/>
    <col min="13347" max="13347" width="0" style="44" hidden="1" customWidth="1"/>
    <col min="13348" max="13348" width="18.85546875" style="44" customWidth="1"/>
    <col min="13349" max="13361" width="8" style="44" customWidth="1"/>
    <col min="13362" max="13365" width="9.28515625" style="44" customWidth="1"/>
    <col min="13366" max="13393" width="9.140625" style="44"/>
    <col min="13394" max="13394" width="64" style="44" customWidth="1"/>
    <col min="13395" max="13395" width="97.85546875" style="44" customWidth="1"/>
    <col min="13396" max="13589" width="9.140625" style="44"/>
    <col min="13590" max="13590" width="1.28515625" style="44" customWidth="1"/>
    <col min="13591" max="13591" width="44.85546875" style="44" customWidth="1"/>
    <col min="13592" max="13592" width="47.28515625" style="44" customWidth="1"/>
    <col min="13593" max="13593" width="8.140625" style="44" customWidth="1"/>
    <col min="13594" max="13594" width="8.28515625" style="44" customWidth="1"/>
    <col min="13595" max="13595" width="5.42578125" style="44" customWidth="1"/>
    <col min="13596" max="13596" width="8.5703125" style="44" customWidth="1"/>
    <col min="13597" max="13597" width="13.7109375" style="44" customWidth="1"/>
    <col min="13598" max="13598" width="15.7109375" style="44" customWidth="1"/>
    <col min="13599" max="13599" width="14.7109375" style="44" customWidth="1"/>
    <col min="13600" max="13600" width="15" style="44" customWidth="1"/>
    <col min="13601" max="13602" width="14.28515625" style="44" customWidth="1"/>
    <col min="13603" max="13603" width="0" style="44" hidden="1" customWidth="1"/>
    <col min="13604" max="13604" width="18.85546875" style="44" customWidth="1"/>
    <col min="13605" max="13617" width="8" style="44" customWidth="1"/>
    <col min="13618" max="13621" width="9.28515625" style="44" customWidth="1"/>
    <col min="13622" max="13649" width="9.140625" style="44"/>
    <col min="13650" max="13650" width="64" style="44" customWidth="1"/>
    <col min="13651" max="13651" width="97.85546875" style="44" customWidth="1"/>
    <col min="13652" max="13845" width="9.140625" style="44"/>
    <col min="13846" max="13846" width="1.28515625" style="44" customWidth="1"/>
    <col min="13847" max="13847" width="44.85546875" style="44" customWidth="1"/>
    <col min="13848" max="13848" width="47.28515625" style="44" customWidth="1"/>
    <col min="13849" max="13849" width="8.140625" style="44" customWidth="1"/>
    <col min="13850" max="13850" width="8.28515625" style="44" customWidth="1"/>
    <col min="13851" max="13851" width="5.42578125" style="44" customWidth="1"/>
    <col min="13852" max="13852" width="8.5703125" style="44" customWidth="1"/>
    <col min="13853" max="13853" width="13.7109375" style="44" customWidth="1"/>
    <col min="13854" max="13854" width="15.7109375" style="44" customWidth="1"/>
    <col min="13855" max="13855" width="14.7109375" style="44" customWidth="1"/>
    <col min="13856" max="13856" width="15" style="44" customWidth="1"/>
    <col min="13857" max="13858" width="14.28515625" style="44" customWidth="1"/>
    <col min="13859" max="13859" width="0" style="44" hidden="1" customWidth="1"/>
    <col min="13860" max="13860" width="18.85546875" style="44" customWidth="1"/>
    <col min="13861" max="13873" width="8" style="44" customWidth="1"/>
    <col min="13874" max="13877" width="9.28515625" style="44" customWidth="1"/>
    <col min="13878" max="13905" width="9.140625" style="44"/>
    <col min="13906" max="13906" width="64" style="44" customWidth="1"/>
    <col min="13907" max="13907" width="97.85546875" style="44" customWidth="1"/>
    <col min="13908" max="14101" width="9.140625" style="44"/>
    <col min="14102" max="14102" width="1.28515625" style="44" customWidth="1"/>
    <col min="14103" max="14103" width="44.85546875" style="44" customWidth="1"/>
    <col min="14104" max="14104" width="47.28515625" style="44" customWidth="1"/>
    <col min="14105" max="14105" width="8.140625" style="44" customWidth="1"/>
    <col min="14106" max="14106" width="8.28515625" style="44" customWidth="1"/>
    <col min="14107" max="14107" width="5.42578125" style="44" customWidth="1"/>
    <col min="14108" max="14108" width="8.5703125" style="44" customWidth="1"/>
    <col min="14109" max="14109" width="13.7109375" style="44" customWidth="1"/>
    <col min="14110" max="14110" width="15.7109375" style="44" customWidth="1"/>
    <col min="14111" max="14111" width="14.7109375" style="44" customWidth="1"/>
    <col min="14112" max="14112" width="15" style="44" customWidth="1"/>
    <col min="14113" max="14114" width="14.28515625" style="44" customWidth="1"/>
    <col min="14115" max="14115" width="0" style="44" hidden="1" customWidth="1"/>
    <col min="14116" max="14116" width="18.85546875" style="44" customWidth="1"/>
    <col min="14117" max="14129" width="8" style="44" customWidth="1"/>
    <col min="14130" max="14133" width="9.28515625" style="44" customWidth="1"/>
    <col min="14134" max="14161" width="9.140625" style="44"/>
    <col min="14162" max="14162" width="64" style="44" customWidth="1"/>
    <col min="14163" max="14163" width="97.85546875" style="44" customWidth="1"/>
    <col min="14164" max="14357" width="9.140625" style="44"/>
    <col min="14358" max="14358" width="1.28515625" style="44" customWidth="1"/>
    <col min="14359" max="14359" width="44.85546875" style="44" customWidth="1"/>
    <col min="14360" max="14360" width="47.28515625" style="44" customWidth="1"/>
    <col min="14361" max="14361" width="8.140625" style="44" customWidth="1"/>
    <col min="14362" max="14362" width="8.28515625" style="44" customWidth="1"/>
    <col min="14363" max="14363" width="5.42578125" style="44" customWidth="1"/>
    <col min="14364" max="14364" width="8.5703125" style="44" customWidth="1"/>
    <col min="14365" max="14365" width="13.7109375" style="44" customWidth="1"/>
    <col min="14366" max="14366" width="15.7109375" style="44" customWidth="1"/>
    <col min="14367" max="14367" width="14.7109375" style="44" customWidth="1"/>
    <col min="14368" max="14368" width="15" style="44" customWidth="1"/>
    <col min="14369" max="14370" width="14.28515625" style="44" customWidth="1"/>
    <col min="14371" max="14371" width="0" style="44" hidden="1" customWidth="1"/>
    <col min="14372" max="14372" width="18.85546875" style="44" customWidth="1"/>
    <col min="14373" max="14385" width="8" style="44" customWidth="1"/>
    <col min="14386" max="14389" width="9.28515625" style="44" customWidth="1"/>
    <col min="14390" max="14417" width="9.140625" style="44"/>
    <col min="14418" max="14418" width="64" style="44" customWidth="1"/>
    <col min="14419" max="14419" width="97.85546875" style="44" customWidth="1"/>
    <col min="14420" max="14613" width="9.140625" style="44"/>
    <col min="14614" max="14614" width="1.28515625" style="44" customWidth="1"/>
    <col min="14615" max="14615" width="44.85546875" style="44" customWidth="1"/>
    <col min="14616" max="14616" width="47.28515625" style="44" customWidth="1"/>
    <col min="14617" max="14617" width="8.140625" style="44" customWidth="1"/>
    <col min="14618" max="14618" width="8.28515625" style="44" customWidth="1"/>
    <col min="14619" max="14619" width="5.42578125" style="44" customWidth="1"/>
    <col min="14620" max="14620" width="8.5703125" style="44" customWidth="1"/>
    <col min="14621" max="14621" width="13.7109375" style="44" customWidth="1"/>
    <col min="14622" max="14622" width="15.7109375" style="44" customWidth="1"/>
    <col min="14623" max="14623" width="14.7109375" style="44" customWidth="1"/>
    <col min="14624" max="14624" width="15" style="44" customWidth="1"/>
    <col min="14625" max="14626" width="14.28515625" style="44" customWidth="1"/>
    <col min="14627" max="14627" width="0" style="44" hidden="1" customWidth="1"/>
    <col min="14628" max="14628" width="18.85546875" style="44" customWidth="1"/>
    <col min="14629" max="14641" width="8" style="44" customWidth="1"/>
    <col min="14642" max="14645" width="9.28515625" style="44" customWidth="1"/>
    <col min="14646" max="14673" width="9.140625" style="44"/>
    <col min="14674" max="14674" width="64" style="44" customWidth="1"/>
    <col min="14675" max="14675" width="97.85546875" style="44" customWidth="1"/>
    <col min="14676" max="14869" width="9.140625" style="44"/>
    <col min="14870" max="14870" width="1.28515625" style="44" customWidth="1"/>
    <col min="14871" max="14871" width="44.85546875" style="44" customWidth="1"/>
    <col min="14872" max="14872" width="47.28515625" style="44" customWidth="1"/>
    <col min="14873" max="14873" width="8.140625" style="44" customWidth="1"/>
    <col min="14874" max="14874" width="8.28515625" style="44" customWidth="1"/>
    <col min="14875" max="14875" width="5.42578125" style="44" customWidth="1"/>
    <col min="14876" max="14876" width="8.5703125" style="44" customWidth="1"/>
    <col min="14877" max="14877" width="13.7109375" style="44" customWidth="1"/>
    <col min="14878" max="14878" width="15.7109375" style="44" customWidth="1"/>
    <col min="14879" max="14879" width="14.7109375" style="44" customWidth="1"/>
    <col min="14880" max="14880" width="15" style="44" customWidth="1"/>
    <col min="14881" max="14882" width="14.28515625" style="44" customWidth="1"/>
    <col min="14883" max="14883" width="0" style="44" hidden="1" customWidth="1"/>
    <col min="14884" max="14884" width="18.85546875" style="44" customWidth="1"/>
    <col min="14885" max="14897" width="8" style="44" customWidth="1"/>
    <col min="14898" max="14901" width="9.28515625" style="44" customWidth="1"/>
    <col min="14902" max="14929" width="9.140625" style="44"/>
    <col min="14930" max="14930" width="64" style="44" customWidth="1"/>
    <col min="14931" max="14931" width="97.85546875" style="44" customWidth="1"/>
    <col min="14932" max="15125" width="9.140625" style="44"/>
    <col min="15126" max="15126" width="1.28515625" style="44" customWidth="1"/>
    <col min="15127" max="15127" width="44.85546875" style="44" customWidth="1"/>
    <col min="15128" max="15128" width="47.28515625" style="44" customWidth="1"/>
    <col min="15129" max="15129" width="8.140625" style="44" customWidth="1"/>
    <col min="15130" max="15130" width="8.28515625" style="44" customWidth="1"/>
    <col min="15131" max="15131" width="5.42578125" style="44" customWidth="1"/>
    <col min="15132" max="15132" width="8.5703125" style="44" customWidth="1"/>
    <col min="15133" max="15133" width="13.7109375" style="44" customWidth="1"/>
    <col min="15134" max="15134" width="15.7109375" style="44" customWidth="1"/>
    <col min="15135" max="15135" width="14.7109375" style="44" customWidth="1"/>
    <col min="15136" max="15136" width="15" style="44" customWidth="1"/>
    <col min="15137" max="15138" width="14.28515625" style="44" customWidth="1"/>
    <col min="15139" max="15139" width="0" style="44" hidden="1" customWidth="1"/>
    <col min="15140" max="15140" width="18.85546875" style="44" customWidth="1"/>
    <col min="15141" max="15153" width="8" style="44" customWidth="1"/>
    <col min="15154" max="15157" width="9.28515625" style="44" customWidth="1"/>
    <col min="15158" max="15185" width="9.140625" style="44"/>
    <col min="15186" max="15186" width="64" style="44" customWidth="1"/>
    <col min="15187" max="15187" width="97.85546875" style="44" customWidth="1"/>
    <col min="15188" max="15381" width="9.140625" style="44"/>
    <col min="15382" max="15382" width="1.28515625" style="44" customWidth="1"/>
    <col min="15383" max="15383" width="44.85546875" style="44" customWidth="1"/>
    <col min="15384" max="15384" width="47.28515625" style="44" customWidth="1"/>
    <col min="15385" max="15385" width="8.140625" style="44" customWidth="1"/>
    <col min="15386" max="15386" width="8.28515625" style="44" customWidth="1"/>
    <col min="15387" max="15387" width="5.42578125" style="44" customWidth="1"/>
    <col min="15388" max="15388" width="8.5703125" style="44" customWidth="1"/>
    <col min="15389" max="15389" width="13.7109375" style="44" customWidth="1"/>
    <col min="15390" max="15390" width="15.7109375" style="44" customWidth="1"/>
    <col min="15391" max="15391" width="14.7109375" style="44" customWidth="1"/>
    <col min="15392" max="15392" width="15" style="44" customWidth="1"/>
    <col min="15393" max="15394" width="14.28515625" style="44" customWidth="1"/>
    <col min="15395" max="15395" width="0" style="44" hidden="1" customWidth="1"/>
    <col min="15396" max="15396" width="18.85546875" style="44" customWidth="1"/>
    <col min="15397" max="15409" width="8" style="44" customWidth="1"/>
    <col min="15410" max="15413" width="9.28515625" style="44" customWidth="1"/>
    <col min="15414" max="15441" width="9.140625" style="44"/>
    <col min="15442" max="15442" width="64" style="44" customWidth="1"/>
    <col min="15443" max="15443" width="97.85546875" style="44" customWidth="1"/>
    <col min="15444" max="15637" width="9.140625" style="44"/>
    <col min="15638" max="15638" width="1.28515625" style="44" customWidth="1"/>
    <col min="15639" max="15639" width="44.85546875" style="44" customWidth="1"/>
    <col min="15640" max="15640" width="47.28515625" style="44" customWidth="1"/>
    <col min="15641" max="15641" width="8.140625" style="44" customWidth="1"/>
    <col min="15642" max="15642" width="8.28515625" style="44" customWidth="1"/>
    <col min="15643" max="15643" width="5.42578125" style="44" customWidth="1"/>
    <col min="15644" max="15644" width="8.5703125" style="44" customWidth="1"/>
    <col min="15645" max="15645" width="13.7109375" style="44" customWidth="1"/>
    <col min="15646" max="15646" width="15.7109375" style="44" customWidth="1"/>
    <col min="15647" max="15647" width="14.7109375" style="44" customWidth="1"/>
    <col min="15648" max="15648" width="15" style="44" customWidth="1"/>
    <col min="15649" max="15650" width="14.28515625" style="44" customWidth="1"/>
    <col min="15651" max="15651" width="0" style="44" hidden="1" customWidth="1"/>
    <col min="15652" max="15652" width="18.85546875" style="44" customWidth="1"/>
    <col min="15653" max="15665" width="8" style="44" customWidth="1"/>
    <col min="15666" max="15669" width="9.28515625" style="44" customWidth="1"/>
    <col min="15670" max="15697" width="9.140625" style="44"/>
    <col min="15698" max="15698" width="64" style="44" customWidth="1"/>
    <col min="15699" max="15699" width="97.85546875" style="44" customWidth="1"/>
    <col min="15700" max="15893" width="9.140625" style="44"/>
    <col min="15894" max="15894" width="1.28515625" style="44" customWidth="1"/>
    <col min="15895" max="15895" width="44.85546875" style="44" customWidth="1"/>
    <col min="15896" max="15896" width="47.28515625" style="44" customWidth="1"/>
    <col min="15897" max="15897" width="8.140625" style="44" customWidth="1"/>
    <col min="15898" max="15898" width="8.28515625" style="44" customWidth="1"/>
    <col min="15899" max="15899" width="5.42578125" style="44" customWidth="1"/>
    <col min="15900" max="15900" width="8.5703125" style="44" customWidth="1"/>
    <col min="15901" max="15901" width="13.7109375" style="44" customWidth="1"/>
    <col min="15902" max="15902" width="15.7109375" style="44" customWidth="1"/>
    <col min="15903" max="15903" width="14.7109375" style="44" customWidth="1"/>
    <col min="15904" max="15904" width="15" style="44" customWidth="1"/>
    <col min="15905" max="15906" width="14.28515625" style="44" customWidth="1"/>
    <col min="15907" max="15907" width="0" style="44" hidden="1" customWidth="1"/>
    <col min="15908" max="15908" width="18.85546875" style="44" customWidth="1"/>
    <col min="15909" max="15921" width="8" style="44" customWidth="1"/>
    <col min="15922" max="15925" width="9.28515625" style="44" customWidth="1"/>
    <col min="15926" max="15953" width="9.140625" style="44"/>
    <col min="15954" max="15954" width="64" style="44" customWidth="1"/>
    <col min="15955" max="15955" width="97.85546875" style="44" customWidth="1"/>
    <col min="15956" max="16149" width="9.140625" style="44"/>
    <col min="16150" max="16150" width="1.28515625" style="44" customWidth="1"/>
    <col min="16151" max="16151" width="44.85546875" style="44" customWidth="1"/>
    <col min="16152" max="16152" width="47.28515625" style="44" customWidth="1"/>
    <col min="16153" max="16153" width="8.140625" style="44" customWidth="1"/>
    <col min="16154" max="16154" width="8.28515625" style="44" customWidth="1"/>
    <col min="16155" max="16155" width="5.42578125" style="44" customWidth="1"/>
    <col min="16156" max="16156" width="8.5703125" style="44" customWidth="1"/>
    <col min="16157" max="16157" width="13.7109375" style="44" customWidth="1"/>
    <col min="16158" max="16158" width="15.7109375" style="44" customWidth="1"/>
    <col min="16159" max="16159" width="14.7109375" style="44" customWidth="1"/>
    <col min="16160" max="16160" width="15" style="44" customWidth="1"/>
    <col min="16161" max="16162" width="14.28515625" style="44" customWidth="1"/>
    <col min="16163" max="16163" width="0" style="44" hidden="1" customWidth="1"/>
    <col min="16164" max="16164" width="18.85546875" style="44" customWidth="1"/>
    <col min="16165" max="16177" width="8" style="44" customWidth="1"/>
    <col min="16178" max="16181" width="9.28515625" style="44" customWidth="1"/>
    <col min="16182" max="16209" width="9.140625" style="44"/>
    <col min="16210" max="16210" width="64" style="44" customWidth="1"/>
    <col min="16211" max="16211" width="97.85546875" style="44" customWidth="1"/>
    <col min="16212" max="16384" width="9.140625" style="44"/>
  </cols>
  <sheetData>
    <row r="1" spans="1:83" ht="4.5" customHeight="1" thickBot="1">
      <c r="A1" s="218"/>
      <c r="B1" s="205"/>
      <c r="C1" s="205"/>
      <c r="D1" s="205"/>
      <c r="E1" s="205"/>
      <c r="F1" s="205"/>
      <c r="G1" s="205"/>
      <c r="H1" s="205"/>
      <c r="I1" s="205"/>
      <c r="J1" s="205"/>
      <c r="K1" s="205"/>
      <c r="L1" s="205"/>
      <c r="M1" s="205"/>
      <c r="N1" s="205"/>
      <c r="O1" s="205"/>
      <c r="P1" s="205"/>
      <c r="Q1" s="205"/>
      <c r="R1" s="205"/>
      <c r="S1" s="205"/>
      <c r="T1" s="205"/>
      <c r="U1" s="205"/>
      <c r="V1" s="205"/>
      <c r="W1" s="205"/>
      <c r="X1" s="205"/>
      <c r="Y1" s="206"/>
      <c r="Z1" s="206"/>
      <c r="AA1" s="206"/>
      <c r="AB1" s="207"/>
      <c r="AC1" s="207"/>
      <c r="AD1" s="207"/>
      <c r="AE1" s="207"/>
      <c r="AF1" s="207"/>
      <c r="AG1" s="207"/>
      <c r="AH1" s="207"/>
      <c r="AI1" s="219"/>
      <c r="CD1" s="45" t="s">
        <v>186</v>
      </c>
      <c r="CE1" s="46" t="s">
        <v>187</v>
      </c>
    </row>
    <row r="2" spans="1:83" ht="32.25" customHeight="1">
      <c r="A2" s="220"/>
      <c r="B2" s="495" t="str">
        <f>'Elenco P.I.'!B2</f>
        <v>Comune di Arborea</v>
      </c>
      <c r="C2" s="495"/>
      <c r="D2" s="495"/>
      <c r="E2" s="495"/>
      <c r="F2" s="495"/>
      <c r="G2" s="495"/>
      <c r="H2" s="495"/>
      <c r="I2" s="495"/>
      <c r="J2" s="495"/>
      <c r="K2" s="495"/>
      <c r="L2" s="495"/>
      <c r="M2" s="495"/>
      <c r="N2" s="495"/>
      <c r="O2" s="495"/>
      <c r="P2" s="495"/>
      <c r="Q2" s="495"/>
      <c r="R2" s="495"/>
      <c r="S2" s="495"/>
      <c r="T2" s="495"/>
      <c r="U2" s="495"/>
      <c r="V2" s="495"/>
      <c r="W2" s="495"/>
      <c r="X2" s="495"/>
      <c r="Y2" s="495"/>
      <c r="Z2" s="495"/>
      <c r="AA2" s="495"/>
      <c r="AB2" s="495"/>
      <c r="AC2" s="495"/>
      <c r="AD2" s="495"/>
      <c r="AE2" s="495"/>
      <c r="AF2" s="495"/>
      <c r="AG2" s="495"/>
      <c r="AH2" s="495"/>
      <c r="AI2" s="221"/>
      <c r="CD2" s="137"/>
      <c r="CE2" s="138"/>
    </row>
    <row r="3" spans="1:83" ht="9" customHeight="1">
      <c r="A3" s="220"/>
      <c r="B3" s="53"/>
      <c r="C3" s="53"/>
      <c r="D3" s="53"/>
      <c r="E3" s="53"/>
      <c r="F3" s="53"/>
      <c r="G3" s="53"/>
      <c r="H3" s="53"/>
      <c r="I3" s="53"/>
      <c r="J3" s="53"/>
      <c r="K3" s="53"/>
      <c r="L3" s="53"/>
      <c r="M3" s="53"/>
      <c r="N3" s="53"/>
      <c r="O3" s="53"/>
      <c r="P3" s="53"/>
      <c r="Q3" s="53"/>
      <c r="R3" s="53"/>
      <c r="S3" s="53"/>
      <c r="T3" s="53"/>
      <c r="U3" s="53"/>
      <c r="V3" s="53"/>
      <c r="W3" s="53"/>
      <c r="X3" s="53"/>
      <c r="Y3" s="139"/>
      <c r="Z3" s="139"/>
      <c r="AA3" s="139"/>
      <c r="AB3" s="42"/>
      <c r="AC3" s="42"/>
      <c r="AD3" s="42"/>
      <c r="AE3" s="42"/>
      <c r="AF3" s="42"/>
      <c r="AG3" s="42"/>
      <c r="AH3" s="42"/>
      <c r="AI3" s="222"/>
      <c r="CD3" s="137"/>
      <c r="CE3" s="138"/>
    </row>
    <row r="4" spans="1:83" ht="29.25" customHeight="1">
      <c r="A4" s="220"/>
      <c r="B4" s="496" t="str">
        <f>'Elenco P.I.'!B7</f>
        <v>Area: Tecnica</v>
      </c>
      <c r="C4" s="497"/>
      <c r="D4" s="497"/>
      <c r="E4" s="497"/>
      <c r="F4" s="497"/>
      <c r="G4" s="497"/>
      <c r="H4" s="497"/>
      <c r="I4" s="497"/>
      <c r="J4" s="497"/>
      <c r="K4" s="497"/>
      <c r="L4" s="497"/>
      <c r="M4" s="497"/>
      <c r="N4" s="497"/>
      <c r="O4" s="497"/>
      <c r="P4" s="497"/>
      <c r="Q4" s="497"/>
      <c r="R4" s="497"/>
      <c r="S4" s="497"/>
      <c r="T4" s="497"/>
      <c r="U4" s="497"/>
      <c r="V4" s="497"/>
      <c r="W4" s="497"/>
      <c r="X4" s="497"/>
      <c r="Y4" s="497"/>
      <c r="Z4" s="497"/>
      <c r="AA4" s="497"/>
      <c r="AB4" s="497"/>
      <c r="AC4" s="497"/>
      <c r="AD4" s="497"/>
      <c r="AE4" s="497"/>
      <c r="AF4" s="497"/>
      <c r="AG4" s="497"/>
      <c r="AH4" s="498"/>
      <c r="AI4" s="222"/>
      <c r="AQ4" s="396"/>
      <c r="AU4" s="397"/>
      <c r="CD4" s="137"/>
      <c r="CE4" s="138"/>
    </row>
    <row r="5" spans="1:83" ht="11.25" customHeight="1">
      <c r="A5" s="220"/>
      <c r="B5" s="53"/>
      <c r="C5" s="53"/>
      <c r="D5" s="53"/>
      <c r="E5" s="53"/>
      <c r="F5" s="53"/>
      <c r="G5" s="53"/>
      <c r="H5" s="53"/>
      <c r="I5" s="53"/>
      <c r="J5" s="53"/>
      <c r="K5" s="53"/>
      <c r="L5" s="53"/>
      <c r="M5" s="53"/>
      <c r="N5" s="53"/>
      <c r="O5" s="53"/>
      <c r="P5" s="53"/>
      <c r="Q5" s="53"/>
      <c r="R5" s="53"/>
      <c r="S5" s="53"/>
      <c r="T5" s="53"/>
      <c r="U5" s="53"/>
      <c r="V5" s="53"/>
      <c r="W5" s="53"/>
      <c r="X5" s="53"/>
      <c r="Y5" s="54"/>
      <c r="Z5" s="139"/>
      <c r="AA5" s="139"/>
      <c r="AB5" s="139"/>
      <c r="AC5" s="139"/>
      <c r="AD5" s="139"/>
      <c r="AE5" s="42"/>
      <c r="AF5" s="42"/>
      <c r="AG5" s="42"/>
      <c r="AH5" s="42"/>
      <c r="AI5" s="222"/>
      <c r="AQ5" s="396"/>
      <c r="AU5" s="397"/>
      <c r="CD5" s="51" t="s">
        <v>198</v>
      </c>
      <c r="CE5" s="52" t="s">
        <v>199</v>
      </c>
    </row>
    <row r="6" spans="1:83" ht="9" hidden="1" customHeight="1">
      <c r="A6" s="220"/>
      <c r="B6" s="54"/>
      <c r="C6" s="54"/>
      <c r="D6" s="54"/>
      <c r="E6" s="54"/>
      <c r="F6" s="54"/>
      <c r="G6" s="54"/>
      <c r="H6" s="54"/>
      <c r="I6" s="54"/>
      <c r="J6" s="54"/>
      <c r="K6" s="54"/>
      <c r="L6" s="54"/>
      <c r="M6" s="54"/>
      <c r="N6" s="54"/>
      <c r="O6" s="54"/>
      <c r="P6" s="54"/>
      <c r="Q6" s="54"/>
      <c r="R6" s="54"/>
      <c r="S6" s="54"/>
      <c r="T6" s="54"/>
      <c r="U6" s="54"/>
      <c r="V6" s="54"/>
      <c r="W6" s="54"/>
      <c r="X6" s="54"/>
      <c r="Y6" s="54"/>
      <c r="Z6" s="54"/>
      <c r="AA6" s="54"/>
      <c r="AB6" s="54"/>
      <c r="AC6" s="54"/>
      <c r="AD6" s="54"/>
      <c r="AE6" s="54"/>
      <c r="AF6" s="54"/>
      <c r="AG6" s="54"/>
      <c r="AH6" s="54"/>
      <c r="AI6" s="222"/>
      <c r="CD6" s="51"/>
      <c r="CE6" s="52"/>
    </row>
    <row r="7" spans="1:83" ht="22.5" customHeight="1">
      <c r="A7" s="220"/>
      <c r="B7" s="499" t="s">
        <v>470</v>
      </c>
      <c r="C7" s="499"/>
      <c r="D7" s="499"/>
      <c r="E7" s="499"/>
      <c r="F7" s="499"/>
      <c r="G7" s="499"/>
      <c r="H7" s="499"/>
      <c r="I7" s="499"/>
      <c r="J7" s="499"/>
      <c r="K7" s="423" t="s">
        <v>319</v>
      </c>
      <c r="L7" s="423"/>
      <c r="M7" s="423"/>
      <c r="N7" s="423"/>
      <c r="O7" s="423"/>
      <c r="P7" s="423"/>
      <c r="Q7" s="423"/>
      <c r="R7" s="423"/>
      <c r="S7" s="423"/>
      <c r="T7" s="423"/>
      <c r="U7" s="423"/>
      <c r="V7" s="423"/>
      <c r="W7" s="423"/>
      <c r="X7" s="423"/>
      <c r="Y7" s="500" t="s">
        <v>264</v>
      </c>
      <c r="Z7" s="500" t="s">
        <v>362</v>
      </c>
      <c r="AA7" s="501" t="s">
        <v>266</v>
      </c>
      <c r="AB7" s="504" t="s">
        <v>267</v>
      </c>
      <c r="AC7" s="481" t="s">
        <v>268</v>
      </c>
      <c r="AD7" s="481"/>
      <c r="AE7" s="481"/>
      <c r="AF7" s="481"/>
      <c r="AG7" s="481"/>
      <c r="AH7" s="507" t="s">
        <v>269</v>
      </c>
      <c r="AI7" s="222"/>
      <c r="CD7" s="51" t="s">
        <v>201</v>
      </c>
      <c r="CE7" s="52" t="s">
        <v>202</v>
      </c>
    </row>
    <row r="8" spans="1:83" ht="12" customHeight="1">
      <c r="A8" s="220"/>
      <c r="B8" s="499"/>
      <c r="C8" s="499"/>
      <c r="D8" s="499"/>
      <c r="E8" s="499"/>
      <c r="F8" s="499"/>
      <c r="G8" s="499"/>
      <c r="H8" s="499"/>
      <c r="I8" s="499"/>
      <c r="J8" s="499"/>
      <c r="K8" s="438" t="s">
        <v>320</v>
      </c>
      <c r="L8" s="438"/>
      <c r="M8" s="438"/>
      <c r="N8" s="438"/>
      <c r="O8" s="438"/>
      <c r="P8" s="438"/>
      <c r="Q8" s="438"/>
      <c r="R8" s="438" t="s">
        <v>321</v>
      </c>
      <c r="S8" s="438"/>
      <c r="T8" s="438"/>
      <c r="U8" s="438"/>
      <c r="V8" s="438"/>
      <c r="W8" s="438"/>
      <c r="X8" s="438"/>
      <c r="Y8" s="500"/>
      <c r="Z8" s="500"/>
      <c r="AA8" s="502"/>
      <c r="AB8" s="505"/>
      <c r="AC8" s="143">
        <v>1</v>
      </c>
      <c r="AD8" s="143">
        <v>2</v>
      </c>
      <c r="AE8" s="143">
        <v>3</v>
      </c>
      <c r="AF8" s="143">
        <v>4</v>
      </c>
      <c r="AG8" s="143">
        <v>5</v>
      </c>
      <c r="AH8" s="507"/>
      <c r="AI8" s="222"/>
      <c r="CD8" s="51" t="s">
        <v>203</v>
      </c>
      <c r="CE8" s="52" t="s">
        <v>204</v>
      </c>
    </row>
    <row r="9" spans="1:83" ht="18" customHeight="1">
      <c r="A9" s="220"/>
      <c r="B9" s="499"/>
      <c r="C9" s="499"/>
      <c r="D9" s="499"/>
      <c r="E9" s="499"/>
      <c r="F9" s="499"/>
      <c r="G9" s="499"/>
      <c r="H9" s="499"/>
      <c r="I9" s="499"/>
      <c r="J9" s="499"/>
      <c r="K9" s="439" t="s">
        <v>26</v>
      </c>
      <c r="L9" s="439"/>
      <c r="M9" s="439"/>
      <c r="N9" s="439" t="s">
        <v>27</v>
      </c>
      <c r="O9" s="439"/>
      <c r="P9" s="439"/>
      <c r="Q9" s="439" t="s">
        <v>322</v>
      </c>
      <c r="R9" s="439" t="s">
        <v>28</v>
      </c>
      <c r="S9" s="439"/>
      <c r="T9" s="439"/>
      <c r="U9" s="439" t="s">
        <v>29</v>
      </c>
      <c r="V9" s="439"/>
      <c r="W9" s="439"/>
      <c r="X9" s="439" t="s">
        <v>322</v>
      </c>
      <c r="Y9" s="500"/>
      <c r="Z9" s="500"/>
      <c r="AA9" s="502"/>
      <c r="AB9" s="505"/>
      <c r="AC9" s="144" t="s">
        <v>232</v>
      </c>
      <c r="AD9" s="144" t="s">
        <v>233</v>
      </c>
      <c r="AE9" s="145" t="s">
        <v>234</v>
      </c>
      <c r="AF9" s="145" t="s">
        <v>270</v>
      </c>
      <c r="AG9" s="145" t="s">
        <v>271</v>
      </c>
      <c r="AH9" s="507"/>
      <c r="AI9" s="222"/>
      <c r="CD9" s="51" t="s">
        <v>207</v>
      </c>
      <c r="CE9" s="52" t="s">
        <v>208</v>
      </c>
    </row>
    <row r="10" spans="1:83" ht="40.5" customHeight="1">
      <c r="A10" s="220"/>
      <c r="B10" s="223" t="s">
        <v>323</v>
      </c>
      <c r="C10" s="223" t="s">
        <v>324</v>
      </c>
      <c r="D10" s="223" t="s">
        <v>325</v>
      </c>
      <c r="E10" s="223" t="s">
        <v>1</v>
      </c>
      <c r="F10" s="223" t="s">
        <v>326</v>
      </c>
      <c r="G10" s="223" t="s">
        <v>327</v>
      </c>
      <c r="H10" s="223" t="s">
        <v>327</v>
      </c>
      <c r="I10" s="223" t="s">
        <v>328</v>
      </c>
      <c r="J10" s="223" t="s">
        <v>329</v>
      </c>
      <c r="K10" s="224" t="s">
        <v>330</v>
      </c>
      <c r="L10" s="224" t="s">
        <v>331</v>
      </c>
      <c r="M10" s="224" t="s">
        <v>332</v>
      </c>
      <c r="N10" s="224" t="s">
        <v>330</v>
      </c>
      <c r="O10" s="224" t="s">
        <v>331</v>
      </c>
      <c r="P10" s="224" t="s">
        <v>332</v>
      </c>
      <c r="Q10" s="439"/>
      <c r="R10" s="224" t="s">
        <v>330</v>
      </c>
      <c r="S10" s="224" t="s">
        <v>331</v>
      </c>
      <c r="T10" s="224" t="s">
        <v>332</v>
      </c>
      <c r="U10" s="224" t="s">
        <v>330</v>
      </c>
      <c r="V10" s="224" t="s">
        <v>331</v>
      </c>
      <c r="W10" s="224" t="s">
        <v>332</v>
      </c>
      <c r="X10" s="439"/>
      <c r="Y10" s="500"/>
      <c r="Z10" s="500"/>
      <c r="AA10" s="503"/>
      <c r="AB10" s="506"/>
      <c r="AC10" s="217" t="s">
        <v>56</v>
      </c>
      <c r="AD10" s="217" t="s">
        <v>57</v>
      </c>
      <c r="AE10" s="217" t="s">
        <v>243</v>
      </c>
      <c r="AF10" s="217" t="s">
        <v>244</v>
      </c>
      <c r="AG10" s="217" t="s">
        <v>245</v>
      </c>
      <c r="AH10" s="507"/>
      <c r="AI10" s="222"/>
      <c r="AJ10" s="44" t="s">
        <v>333</v>
      </c>
      <c r="AK10" s="44" t="s">
        <v>334</v>
      </c>
      <c r="CD10" s="51" t="s">
        <v>215</v>
      </c>
      <c r="CE10" s="52" t="s">
        <v>216</v>
      </c>
    </row>
    <row r="11" spans="1:83" s="236" customFormat="1" ht="81" customHeight="1">
      <c r="A11" s="225"/>
      <c r="B11" s="242" t="s">
        <v>335</v>
      </c>
      <c r="C11" s="242" t="s">
        <v>336</v>
      </c>
      <c r="D11" s="226" t="s">
        <v>337</v>
      </c>
      <c r="E11" s="226" t="s">
        <v>338</v>
      </c>
      <c r="F11" s="226" t="s">
        <v>464</v>
      </c>
      <c r="G11" s="226" t="s">
        <v>382</v>
      </c>
      <c r="H11" s="226"/>
      <c r="I11" s="226"/>
      <c r="J11" s="226" t="s">
        <v>339</v>
      </c>
      <c r="K11" s="227" t="s">
        <v>50</v>
      </c>
      <c r="L11" s="227"/>
      <c r="M11" s="227"/>
      <c r="N11" s="227" t="s">
        <v>50</v>
      </c>
      <c r="O11" s="227"/>
      <c r="P11" s="227"/>
      <c r="Q11" s="227">
        <f>IF(K11="x",5,0)+IF(L11="x",3,0)+IF(M11="x",1,0)+IF(N11="x",5,0)+IF(O11="x",3,0)+IF(P11="x",1,0)</f>
        <v>10</v>
      </c>
      <c r="R11" s="227"/>
      <c r="S11" s="227"/>
      <c r="T11" s="227"/>
      <c r="U11" s="227"/>
      <c r="V11" s="227"/>
      <c r="W11" s="227"/>
      <c r="X11" s="227">
        <f>IF(R11="x",5,0)+IF(S11="x",3,0)+IF(T11="x",1,0)+IF(U11="x",1,0)+IF(V11="x",3,0)+IF(W11="x",5,0)</f>
        <v>0</v>
      </c>
      <c r="Y11" s="228">
        <f>Q11+X11</f>
        <v>10</v>
      </c>
      <c r="Z11" s="257">
        <f>Q11+X11</f>
        <v>10</v>
      </c>
      <c r="AA11" s="229">
        <f>AB11/100</f>
        <v>0.91</v>
      </c>
      <c r="AB11" s="230">
        <v>91</v>
      </c>
      <c r="AC11" s="231" t="str">
        <f>IF($AA11&lt;=0.2,IF($AA11&gt;=0,"x",""),"")</f>
        <v/>
      </c>
      <c r="AD11" s="231" t="str">
        <f>IF(AA11&lt;=0.5,IF(AA11&gt;=0.21,"x",""),"")</f>
        <v/>
      </c>
      <c r="AE11" s="231" t="str">
        <f>IF(AA11&lt;=0.7,IF(AA11&gt;=0.51,"x",""),"")</f>
        <v/>
      </c>
      <c r="AF11" s="231" t="str">
        <f>IF(AA11&lt;=0.9,IF(AA11&gt;=0.71,"x",""),"")</f>
        <v/>
      </c>
      <c r="AG11" s="231" t="str">
        <f>IF(AA11&lt;=1,IF(AA11&gt;0.9,"x",""),"")</f>
        <v>x</v>
      </c>
      <c r="AH11" s="232"/>
      <c r="AI11" s="233"/>
      <c r="AJ11" s="392">
        <f>SUM(Q11:Q11)</f>
        <v>10</v>
      </c>
      <c r="AK11" s="393">
        <f>SUM(X11:X11)</f>
        <v>0</v>
      </c>
      <c r="AL11" s="393">
        <f>SUM(AJ11:AK11)</f>
        <v>10</v>
      </c>
      <c r="AM11" s="394">
        <f>AL11/AL21</f>
        <v>0.16666666666666666</v>
      </c>
      <c r="AN11" s="234"/>
      <c r="AO11" s="234"/>
      <c r="AP11" s="234"/>
      <c r="AQ11" s="234"/>
      <c r="AR11" s="234"/>
      <c r="AS11" s="234"/>
      <c r="AT11" s="234"/>
      <c r="AU11" s="234"/>
      <c r="AV11" s="234"/>
      <c r="AW11" s="234"/>
      <c r="AX11" s="234"/>
      <c r="AY11" s="234"/>
      <c r="AZ11" s="234"/>
      <c r="BA11" s="234"/>
      <c r="BB11" s="234"/>
      <c r="BC11" s="234"/>
      <c r="BD11" s="234"/>
      <c r="BE11" s="234"/>
      <c r="BF11" s="234"/>
      <c r="BG11" s="234"/>
      <c r="BH11" s="234"/>
      <c r="BI11" s="235"/>
      <c r="CD11" s="237" t="s">
        <v>217</v>
      </c>
      <c r="CE11" s="238" t="s">
        <v>218</v>
      </c>
    </row>
    <row r="12" spans="1:83" s="236" customFormat="1" ht="57.75" customHeight="1">
      <c r="A12" s="225"/>
      <c r="B12" s="491" t="s">
        <v>341</v>
      </c>
      <c r="C12" s="493" t="s">
        <v>342</v>
      </c>
      <c r="D12" s="226" t="s">
        <v>343</v>
      </c>
      <c r="E12" s="226" t="s">
        <v>344</v>
      </c>
      <c r="F12" s="226" t="s">
        <v>345</v>
      </c>
      <c r="G12" s="239">
        <v>0.95</v>
      </c>
      <c r="H12" s="239"/>
      <c r="I12" s="239"/>
      <c r="J12" s="226" t="s">
        <v>340</v>
      </c>
      <c r="K12" s="227" t="s">
        <v>50</v>
      </c>
      <c r="L12" s="227"/>
      <c r="M12" s="227"/>
      <c r="N12" s="227" t="s">
        <v>50</v>
      </c>
      <c r="O12" s="227"/>
      <c r="P12" s="227"/>
      <c r="Q12" s="227">
        <f t="shared" ref="Q12:Q20" si="0">IF(K12="x",5,0)+IF(L12="x",3,0)+IF(M12="x",1,0)+IF(N12="x",5,0)+IF(O12="x",3,0)+IF(P12="x",1,0)</f>
        <v>10</v>
      </c>
      <c r="R12" s="227"/>
      <c r="S12" s="227"/>
      <c r="T12" s="227"/>
      <c r="U12" s="227"/>
      <c r="V12" s="227"/>
      <c r="W12" s="227"/>
      <c r="X12" s="227">
        <f t="shared" ref="X12:X20" si="1">IF(R12="x",5,0)+IF(S12="x",3,0)+IF(T12="x",1,0)+IF(U12="x",1,0)+IF(V12="x",3,0)+IF(W12="x",5,0)</f>
        <v>0</v>
      </c>
      <c r="Y12" s="228">
        <f t="shared" ref="Y12:Y20" si="2">Q12+X12</f>
        <v>10</v>
      </c>
      <c r="Z12" s="257">
        <f t="shared" ref="Z12:Z20" si="3">Q12+X12</f>
        <v>10</v>
      </c>
      <c r="AA12" s="229">
        <f t="shared" ref="AA12:AA20" si="4">AB12/100</f>
        <v>1</v>
      </c>
      <c r="AB12" s="230">
        <v>100</v>
      </c>
      <c r="AC12" s="231" t="str">
        <f t="shared" ref="AC12:AC20" si="5">IF($AA12&lt;=0.2,IF($AA12&gt;=0,"x",""),"")</f>
        <v/>
      </c>
      <c r="AD12" s="231" t="str">
        <f t="shared" ref="AD12:AD20" si="6">IF(AA12&lt;=0.5,IF(AA12&gt;=0.21,"x",""),"")</f>
        <v/>
      </c>
      <c r="AE12" s="231" t="str">
        <f t="shared" ref="AE12:AE20" si="7">IF(AA12&lt;=0.7,IF(AA12&gt;=0.51,"x",""),"")</f>
        <v/>
      </c>
      <c r="AF12" s="231" t="str">
        <f t="shared" ref="AF12:AF20" si="8">IF(AA12&lt;=0.9,IF(AA12&gt;=0.71,"x",""),"")</f>
        <v/>
      </c>
      <c r="AG12" s="231" t="str">
        <f t="shared" ref="AG12:AG20" si="9">IF(AA12&lt;=1,IF(AA12&gt;0.9,"x",""),"")</f>
        <v>x</v>
      </c>
      <c r="AH12" s="232"/>
      <c r="AI12" s="233"/>
      <c r="AJ12" s="484">
        <f>SUM(Q12:Q13)</f>
        <v>20</v>
      </c>
      <c r="AK12" s="484">
        <f>SUM(X12:X13)</f>
        <v>0</v>
      </c>
      <c r="AL12" s="485">
        <f>SUM(AJ12:AK13)</f>
        <v>20</v>
      </c>
      <c r="AM12" s="486">
        <f>AL12/AL21</f>
        <v>0.33333333333333331</v>
      </c>
      <c r="AN12" s="234"/>
      <c r="AO12" s="234"/>
      <c r="AP12" s="234"/>
      <c r="AQ12" s="234"/>
      <c r="AR12" s="234"/>
      <c r="AS12" s="234"/>
      <c r="AT12" s="234"/>
      <c r="AU12" s="234"/>
      <c r="AV12" s="234"/>
      <c r="AW12" s="234"/>
      <c r="AX12" s="234"/>
      <c r="AY12" s="234"/>
      <c r="AZ12" s="234"/>
      <c r="BA12" s="234"/>
      <c r="BB12" s="234"/>
      <c r="BC12" s="234"/>
      <c r="BD12" s="234"/>
      <c r="BE12" s="234"/>
      <c r="BF12" s="234"/>
      <c r="BG12" s="234"/>
      <c r="BH12" s="234"/>
      <c r="BI12" s="235"/>
      <c r="CD12" s="237" t="s">
        <v>276</v>
      </c>
      <c r="CE12" s="238" t="s">
        <v>277</v>
      </c>
    </row>
    <row r="13" spans="1:83" s="236" customFormat="1" ht="82.5" customHeight="1">
      <c r="A13" s="225"/>
      <c r="B13" s="492"/>
      <c r="C13" s="494"/>
      <c r="D13" s="226" t="s">
        <v>346</v>
      </c>
      <c r="E13" s="226" t="s">
        <v>347</v>
      </c>
      <c r="F13" s="226" t="s">
        <v>345</v>
      </c>
      <c r="G13" s="239">
        <v>0.95</v>
      </c>
      <c r="H13" s="239"/>
      <c r="I13" s="239"/>
      <c r="J13" s="226" t="s">
        <v>340</v>
      </c>
      <c r="K13" s="227" t="s">
        <v>50</v>
      </c>
      <c r="L13" s="227"/>
      <c r="M13" s="227"/>
      <c r="N13" s="227" t="s">
        <v>50</v>
      </c>
      <c r="O13" s="227"/>
      <c r="P13" s="227"/>
      <c r="Q13" s="227">
        <f t="shared" si="0"/>
        <v>10</v>
      </c>
      <c r="R13" s="227"/>
      <c r="S13" s="227"/>
      <c r="T13" s="227"/>
      <c r="U13" s="227"/>
      <c r="V13" s="227"/>
      <c r="W13" s="227"/>
      <c r="X13" s="227">
        <f t="shared" si="1"/>
        <v>0</v>
      </c>
      <c r="Y13" s="228">
        <f t="shared" si="2"/>
        <v>10</v>
      </c>
      <c r="Z13" s="257">
        <f t="shared" si="3"/>
        <v>10</v>
      </c>
      <c r="AA13" s="229">
        <f t="shared" si="4"/>
        <v>1</v>
      </c>
      <c r="AB13" s="230">
        <v>100</v>
      </c>
      <c r="AC13" s="231" t="str">
        <f t="shared" si="5"/>
        <v/>
      </c>
      <c r="AD13" s="231" t="str">
        <f t="shared" si="6"/>
        <v/>
      </c>
      <c r="AE13" s="231" t="str">
        <f t="shared" si="7"/>
        <v/>
      </c>
      <c r="AF13" s="231" t="str">
        <f t="shared" si="8"/>
        <v/>
      </c>
      <c r="AG13" s="231" t="str">
        <f t="shared" si="9"/>
        <v>x</v>
      </c>
      <c r="AH13" s="232"/>
      <c r="AI13" s="233"/>
      <c r="AJ13" s="484"/>
      <c r="AK13" s="484"/>
      <c r="AL13" s="485"/>
      <c r="AM13" s="486"/>
      <c r="AN13" s="234"/>
      <c r="AO13" s="234"/>
      <c r="AP13" s="234"/>
      <c r="AQ13" s="234"/>
      <c r="AR13" s="234"/>
      <c r="AS13" s="234"/>
      <c r="AT13" s="234"/>
      <c r="AU13" s="234"/>
      <c r="AV13" s="234"/>
      <c r="AW13" s="234"/>
      <c r="AX13" s="234"/>
      <c r="AY13" s="234"/>
      <c r="AZ13" s="234"/>
      <c r="BA13" s="234"/>
      <c r="BB13" s="234"/>
      <c r="BC13" s="234"/>
      <c r="BD13" s="234"/>
      <c r="BE13" s="234"/>
      <c r="BF13" s="234"/>
      <c r="BG13" s="234"/>
      <c r="BH13" s="234"/>
      <c r="BI13" s="235"/>
      <c r="CD13" s="237" t="s">
        <v>278</v>
      </c>
      <c r="CE13" s="238" t="s">
        <v>279</v>
      </c>
    </row>
    <row r="14" spans="1:83" s="236" customFormat="1" ht="57" customHeight="1">
      <c r="A14" s="225"/>
      <c r="B14" s="487" t="s">
        <v>348</v>
      </c>
      <c r="C14" s="490" t="s">
        <v>224</v>
      </c>
      <c r="D14" s="226" t="s">
        <v>349</v>
      </c>
      <c r="E14" s="226" t="s">
        <v>350</v>
      </c>
      <c r="F14" s="226" t="s">
        <v>351</v>
      </c>
      <c r="G14" s="239">
        <v>0.95</v>
      </c>
      <c r="H14" s="239"/>
      <c r="I14" s="239"/>
      <c r="J14" s="226" t="s">
        <v>340</v>
      </c>
      <c r="K14" s="227" t="s">
        <v>50</v>
      </c>
      <c r="L14" s="227"/>
      <c r="M14" s="227"/>
      <c r="N14" s="227" t="s">
        <v>50</v>
      </c>
      <c r="O14" s="227"/>
      <c r="P14" s="227"/>
      <c r="Q14" s="227">
        <f t="shared" si="0"/>
        <v>10</v>
      </c>
      <c r="R14" s="227"/>
      <c r="S14" s="227"/>
      <c r="T14" s="227"/>
      <c r="U14" s="227"/>
      <c r="V14" s="227"/>
      <c r="W14" s="227"/>
      <c r="X14" s="227">
        <f t="shared" si="1"/>
        <v>0</v>
      </c>
      <c r="Y14" s="228">
        <f t="shared" si="2"/>
        <v>10</v>
      </c>
      <c r="Z14" s="257">
        <f t="shared" si="3"/>
        <v>10</v>
      </c>
      <c r="AA14" s="229">
        <f t="shared" si="4"/>
        <v>1</v>
      </c>
      <c r="AB14" s="230">
        <v>100</v>
      </c>
      <c r="AC14" s="231" t="str">
        <f t="shared" si="5"/>
        <v/>
      </c>
      <c r="AD14" s="231" t="str">
        <f t="shared" si="6"/>
        <v/>
      </c>
      <c r="AE14" s="231" t="str">
        <f t="shared" si="7"/>
        <v/>
      </c>
      <c r="AF14" s="231" t="str">
        <f t="shared" si="8"/>
        <v/>
      </c>
      <c r="AG14" s="231" t="str">
        <f t="shared" si="9"/>
        <v>x</v>
      </c>
      <c r="AH14" s="232"/>
      <c r="AI14" s="233"/>
      <c r="AJ14" s="484">
        <f>SUM(Q14:Q16)</f>
        <v>30</v>
      </c>
      <c r="AK14" s="484">
        <f>SUM(X14:X16)</f>
        <v>0</v>
      </c>
      <c r="AL14" s="485">
        <f>SUM(AJ14:AK16)</f>
        <v>30</v>
      </c>
      <c r="AM14" s="486">
        <f>AL14/AL21</f>
        <v>0.5</v>
      </c>
      <c r="AN14" s="234"/>
      <c r="AO14" s="234"/>
      <c r="AP14" s="234"/>
      <c r="AQ14" s="234"/>
      <c r="AR14" s="234"/>
      <c r="AS14" s="234"/>
      <c r="AT14" s="234"/>
      <c r="AU14" s="234"/>
      <c r="AV14" s="234"/>
      <c r="AW14" s="234"/>
      <c r="AX14" s="234"/>
      <c r="AY14" s="234"/>
      <c r="AZ14" s="234"/>
      <c r="BA14" s="234"/>
      <c r="BB14" s="234"/>
      <c r="BC14" s="234"/>
      <c r="BD14" s="234"/>
      <c r="BE14" s="234"/>
      <c r="BF14" s="234"/>
      <c r="BG14" s="234"/>
      <c r="BH14" s="234"/>
      <c r="BI14" s="235"/>
      <c r="CD14" s="237" t="s">
        <v>280</v>
      </c>
      <c r="CE14" s="238" t="s">
        <v>281</v>
      </c>
    </row>
    <row r="15" spans="1:83" s="236" customFormat="1" ht="64.5" customHeight="1">
      <c r="A15" s="225"/>
      <c r="B15" s="488"/>
      <c r="C15" s="491"/>
      <c r="D15" s="226" t="s">
        <v>352</v>
      </c>
      <c r="E15" s="226" t="s">
        <v>353</v>
      </c>
      <c r="F15" s="226" t="s">
        <v>354</v>
      </c>
      <c r="G15" s="239">
        <v>1</v>
      </c>
      <c r="H15" s="239"/>
      <c r="I15" s="239"/>
      <c r="J15" s="226" t="s">
        <v>340</v>
      </c>
      <c r="K15" s="227" t="s">
        <v>50</v>
      </c>
      <c r="L15" s="227"/>
      <c r="M15" s="227"/>
      <c r="N15" s="227" t="s">
        <v>50</v>
      </c>
      <c r="O15" s="227"/>
      <c r="P15" s="227"/>
      <c r="Q15" s="227">
        <f t="shared" si="0"/>
        <v>10</v>
      </c>
      <c r="R15" s="227"/>
      <c r="S15" s="227"/>
      <c r="T15" s="227"/>
      <c r="U15" s="227"/>
      <c r="V15" s="227"/>
      <c r="W15" s="227"/>
      <c r="X15" s="227">
        <f t="shared" si="1"/>
        <v>0</v>
      </c>
      <c r="Y15" s="228">
        <f t="shared" si="2"/>
        <v>10</v>
      </c>
      <c r="Z15" s="257">
        <f t="shared" si="3"/>
        <v>10</v>
      </c>
      <c r="AA15" s="229">
        <f t="shared" si="4"/>
        <v>1</v>
      </c>
      <c r="AB15" s="230">
        <v>100</v>
      </c>
      <c r="AC15" s="231" t="str">
        <f t="shared" si="5"/>
        <v/>
      </c>
      <c r="AD15" s="231" t="str">
        <f t="shared" si="6"/>
        <v/>
      </c>
      <c r="AE15" s="231" t="str">
        <f t="shared" si="7"/>
        <v/>
      </c>
      <c r="AF15" s="231" t="str">
        <f t="shared" si="8"/>
        <v/>
      </c>
      <c r="AG15" s="231" t="str">
        <f t="shared" si="9"/>
        <v>x</v>
      </c>
      <c r="AH15" s="232"/>
      <c r="AI15" s="233"/>
      <c r="AJ15" s="484"/>
      <c r="AK15" s="484"/>
      <c r="AL15" s="485"/>
      <c r="AM15" s="486"/>
      <c r="AN15" s="234"/>
      <c r="AO15" s="234"/>
      <c r="AP15" s="234"/>
      <c r="AQ15" s="234"/>
      <c r="AR15" s="234"/>
      <c r="AS15" s="234"/>
      <c r="AT15" s="234"/>
      <c r="AU15" s="234"/>
      <c r="AV15" s="234"/>
      <c r="AW15" s="234"/>
      <c r="AX15" s="234"/>
      <c r="AY15" s="234"/>
      <c r="AZ15" s="234"/>
      <c r="BA15" s="234"/>
      <c r="BB15" s="234"/>
      <c r="BC15" s="234"/>
      <c r="BD15" s="234"/>
      <c r="BE15" s="234"/>
      <c r="BF15" s="234"/>
      <c r="BG15" s="234"/>
      <c r="BH15" s="234"/>
      <c r="BI15" s="235"/>
      <c r="CD15" s="237"/>
      <c r="CE15" s="238"/>
    </row>
    <row r="16" spans="1:83" s="236" customFormat="1" ht="78.75" customHeight="1">
      <c r="A16" s="225"/>
      <c r="B16" s="489"/>
      <c r="C16" s="492"/>
      <c r="D16" s="226" t="s">
        <v>355</v>
      </c>
      <c r="E16" s="226" t="s">
        <v>356</v>
      </c>
      <c r="F16" s="226" t="s">
        <v>357</v>
      </c>
      <c r="G16" s="239">
        <v>0.95</v>
      </c>
      <c r="H16" s="239"/>
      <c r="I16" s="239"/>
      <c r="J16" s="226" t="s">
        <v>358</v>
      </c>
      <c r="K16" s="227" t="s">
        <v>50</v>
      </c>
      <c r="L16" s="227"/>
      <c r="M16" s="227"/>
      <c r="N16" s="227" t="s">
        <v>50</v>
      </c>
      <c r="O16" s="227"/>
      <c r="P16" s="227"/>
      <c r="Q16" s="227">
        <f t="shared" si="0"/>
        <v>10</v>
      </c>
      <c r="R16" s="227"/>
      <c r="S16" s="227"/>
      <c r="T16" s="227"/>
      <c r="U16" s="227"/>
      <c r="V16" s="227"/>
      <c r="W16" s="227"/>
      <c r="X16" s="227">
        <f t="shared" si="1"/>
        <v>0</v>
      </c>
      <c r="Y16" s="228">
        <f t="shared" si="2"/>
        <v>10</v>
      </c>
      <c r="Z16" s="257">
        <f t="shared" si="3"/>
        <v>10</v>
      </c>
      <c r="AA16" s="229">
        <f t="shared" si="4"/>
        <v>1</v>
      </c>
      <c r="AB16" s="230">
        <v>100</v>
      </c>
      <c r="AC16" s="231" t="str">
        <f t="shared" si="5"/>
        <v/>
      </c>
      <c r="AD16" s="231" t="str">
        <f t="shared" si="6"/>
        <v/>
      </c>
      <c r="AE16" s="231" t="str">
        <f t="shared" si="7"/>
        <v/>
      </c>
      <c r="AF16" s="231" t="str">
        <f t="shared" si="8"/>
        <v/>
      </c>
      <c r="AG16" s="231" t="str">
        <f t="shared" si="9"/>
        <v>x</v>
      </c>
      <c r="AH16" s="232"/>
      <c r="AI16" s="233"/>
      <c r="AJ16" s="484"/>
      <c r="AK16" s="484"/>
      <c r="AL16" s="485"/>
      <c r="AM16" s="486"/>
      <c r="AN16" s="234"/>
      <c r="AO16" s="234"/>
      <c r="AP16" s="234"/>
      <c r="AQ16" s="234"/>
      <c r="AR16" s="234"/>
      <c r="AS16" s="234"/>
      <c r="AT16" s="234"/>
      <c r="AU16" s="234"/>
      <c r="AV16" s="234"/>
      <c r="AW16" s="234"/>
      <c r="AX16" s="234"/>
      <c r="AY16" s="234"/>
      <c r="AZ16" s="234"/>
      <c r="BA16" s="234"/>
      <c r="BB16" s="234"/>
      <c r="BC16" s="234"/>
      <c r="BD16" s="234"/>
      <c r="BE16" s="234"/>
      <c r="BF16" s="234"/>
      <c r="BG16" s="234"/>
      <c r="BH16" s="234"/>
      <c r="BI16" s="235"/>
      <c r="CD16" s="237"/>
      <c r="CE16" s="238"/>
    </row>
    <row r="17" spans="1:83" s="236" customFormat="1" ht="164.25" customHeight="1">
      <c r="A17" s="225"/>
      <c r="B17" s="242" t="s">
        <v>457</v>
      </c>
      <c r="C17" s="391" t="s">
        <v>459</v>
      </c>
      <c r="D17" s="242" t="s">
        <v>460</v>
      </c>
      <c r="E17" s="242"/>
      <c r="F17" s="226" t="s">
        <v>458</v>
      </c>
      <c r="G17" s="239"/>
      <c r="H17" s="239"/>
      <c r="I17" s="239"/>
      <c r="J17" s="239" t="s">
        <v>339</v>
      </c>
      <c r="K17" s="227" t="s">
        <v>50</v>
      </c>
      <c r="L17" s="227"/>
      <c r="M17" s="227"/>
      <c r="N17" s="227" t="s">
        <v>50</v>
      </c>
      <c r="O17" s="227"/>
      <c r="P17" s="227"/>
      <c r="Q17" s="227">
        <f t="shared" si="0"/>
        <v>10</v>
      </c>
      <c r="R17" s="227"/>
      <c r="S17" s="227"/>
      <c r="T17" s="227"/>
      <c r="U17" s="227"/>
      <c r="V17" s="227"/>
      <c r="W17" s="227"/>
      <c r="X17" s="227">
        <f t="shared" si="1"/>
        <v>0</v>
      </c>
      <c r="Y17" s="228">
        <f t="shared" si="2"/>
        <v>10</v>
      </c>
      <c r="Z17" s="257">
        <f t="shared" si="3"/>
        <v>10</v>
      </c>
      <c r="AA17" s="229">
        <f t="shared" si="4"/>
        <v>1</v>
      </c>
      <c r="AB17" s="230">
        <v>100</v>
      </c>
      <c r="AC17" s="231" t="str">
        <f t="shared" si="5"/>
        <v/>
      </c>
      <c r="AD17" s="231" t="str">
        <f t="shared" si="6"/>
        <v/>
      </c>
      <c r="AE17" s="231" t="str">
        <f t="shared" si="7"/>
        <v/>
      </c>
      <c r="AF17" s="231" t="str">
        <f t="shared" si="8"/>
        <v/>
      </c>
      <c r="AG17" s="231" t="str">
        <f t="shared" si="9"/>
        <v>x</v>
      </c>
      <c r="AH17" s="232"/>
      <c r="AI17" s="233"/>
      <c r="AJ17" s="243"/>
      <c r="AK17" s="244"/>
      <c r="AL17" s="244"/>
      <c r="AM17" s="245"/>
      <c r="AN17" s="234"/>
      <c r="AO17" s="234"/>
      <c r="AP17" s="234"/>
      <c r="AQ17" s="234"/>
      <c r="AR17" s="234"/>
      <c r="AS17" s="234"/>
      <c r="AT17" s="234"/>
      <c r="AU17" s="234"/>
      <c r="AV17" s="234"/>
      <c r="AW17" s="234"/>
      <c r="AX17" s="234"/>
      <c r="AY17" s="234"/>
      <c r="AZ17" s="234"/>
      <c r="BA17" s="234"/>
      <c r="BB17" s="234"/>
      <c r="BC17" s="234"/>
      <c r="BD17" s="234"/>
      <c r="BE17" s="234"/>
      <c r="BF17" s="234"/>
      <c r="BG17" s="234"/>
      <c r="BH17" s="234"/>
      <c r="BI17" s="235"/>
      <c r="CD17" s="240"/>
      <c r="CE17" s="241"/>
    </row>
    <row r="18" spans="1:83" s="236" customFormat="1" ht="111" hidden="1" customHeight="1">
      <c r="A18" s="225"/>
      <c r="B18" s="242" t="s">
        <v>465</v>
      </c>
      <c r="C18" s="242" t="s">
        <v>461</v>
      </c>
      <c r="D18" s="242" t="s">
        <v>462</v>
      </c>
      <c r="E18" s="242"/>
      <c r="F18" s="226" t="s">
        <v>463</v>
      </c>
      <c r="G18" s="239"/>
      <c r="H18" s="239"/>
      <c r="I18" s="239"/>
      <c r="J18" s="239"/>
      <c r="K18" s="227"/>
      <c r="L18" s="227"/>
      <c r="M18" s="227"/>
      <c r="N18" s="227"/>
      <c r="O18" s="227"/>
      <c r="P18" s="227"/>
      <c r="Q18" s="227">
        <f t="shared" si="0"/>
        <v>0</v>
      </c>
      <c r="R18" s="227"/>
      <c r="S18" s="227"/>
      <c r="T18" s="227"/>
      <c r="U18" s="227"/>
      <c r="V18" s="227"/>
      <c r="W18" s="227"/>
      <c r="X18" s="227">
        <f t="shared" si="1"/>
        <v>0</v>
      </c>
      <c r="Y18" s="228">
        <f t="shared" si="2"/>
        <v>0</v>
      </c>
      <c r="Z18" s="257">
        <f t="shared" si="3"/>
        <v>0</v>
      </c>
      <c r="AA18" s="229">
        <f t="shared" si="4"/>
        <v>1</v>
      </c>
      <c r="AB18" s="230">
        <v>100</v>
      </c>
      <c r="AC18" s="231" t="str">
        <f t="shared" si="5"/>
        <v/>
      </c>
      <c r="AD18" s="231" t="str">
        <f t="shared" si="6"/>
        <v/>
      </c>
      <c r="AE18" s="231" t="str">
        <f t="shared" si="7"/>
        <v/>
      </c>
      <c r="AF18" s="231" t="str">
        <f t="shared" si="8"/>
        <v/>
      </c>
      <c r="AG18" s="231" t="str">
        <f t="shared" si="9"/>
        <v>x</v>
      </c>
      <c r="AH18" s="232"/>
      <c r="AI18" s="233"/>
      <c r="AJ18" s="243"/>
      <c r="AK18" s="244"/>
      <c r="AL18" s="244"/>
      <c r="AM18" s="245"/>
      <c r="AN18" s="234"/>
      <c r="AO18" s="234"/>
      <c r="AP18" s="234"/>
      <c r="AQ18" s="234"/>
      <c r="AR18" s="234"/>
      <c r="AS18" s="234"/>
      <c r="AT18" s="234"/>
      <c r="AU18" s="234"/>
      <c r="AV18" s="234"/>
      <c r="AW18" s="234"/>
      <c r="AX18" s="234"/>
      <c r="AY18" s="234"/>
      <c r="AZ18" s="234"/>
      <c r="BA18" s="234"/>
      <c r="BB18" s="234"/>
      <c r="BC18" s="234"/>
      <c r="BD18" s="234"/>
      <c r="BE18" s="234"/>
      <c r="BF18" s="234"/>
      <c r="BG18" s="234"/>
      <c r="BH18" s="234"/>
      <c r="BI18" s="235"/>
      <c r="CD18" s="240"/>
      <c r="CE18" s="241"/>
    </row>
    <row r="19" spans="1:83" s="236" customFormat="1" ht="88.5" customHeight="1">
      <c r="A19" s="225"/>
      <c r="B19" s="242" t="s">
        <v>466</v>
      </c>
      <c r="C19" s="242" t="s">
        <v>467</v>
      </c>
      <c r="D19" s="242" t="s">
        <v>468</v>
      </c>
      <c r="E19" s="242"/>
      <c r="F19" s="242" t="s">
        <v>469</v>
      </c>
      <c r="G19" s="239"/>
      <c r="H19" s="239"/>
      <c r="I19" s="239"/>
      <c r="J19" s="239"/>
      <c r="K19" s="227" t="s">
        <v>50</v>
      </c>
      <c r="L19" s="227"/>
      <c r="M19" s="227"/>
      <c r="N19" s="227" t="s">
        <v>50</v>
      </c>
      <c r="O19" s="227"/>
      <c r="P19" s="227"/>
      <c r="Q19" s="227">
        <f t="shared" si="0"/>
        <v>10</v>
      </c>
      <c r="R19" s="227"/>
      <c r="S19" s="227"/>
      <c r="T19" s="227"/>
      <c r="U19" s="227"/>
      <c r="V19" s="227"/>
      <c r="W19" s="227"/>
      <c r="X19" s="227">
        <f t="shared" si="1"/>
        <v>0</v>
      </c>
      <c r="Y19" s="228">
        <f t="shared" si="2"/>
        <v>10</v>
      </c>
      <c r="Z19" s="257">
        <f t="shared" si="3"/>
        <v>10</v>
      </c>
      <c r="AA19" s="229">
        <f t="shared" si="4"/>
        <v>0.5</v>
      </c>
      <c r="AB19" s="230">
        <v>50</v>
      </c>
      <c r="AC19" s="231" t="str">
        <f t="shared" si="5"/>
        <v/>
      </c>
      <c r="AD19" s="231" t="str">
        <f t="shared" si="6"/>
        <v>x</v>
      </c>
      <c r="AE19" s="231" t="str">
        <f t="shared" si="7"/>
        <v/>
      </c>
      <c r="AF19" s="231" t="str">
        <f t="shared" si="8"/>
        <v/>
      </c>
      <c r="AG19" s="231" t="str">
        <f t="shared" si="9"/>
        <v/>
      </c>
      <c r="AH19" s="232"/>
      <c r="AI19" s="233"/>
      <c r="AJ19" s="243"/>
      <c r="AK19" s="244"/>
      <c r="AL19" s="244"/>
      <c r="AM19" s="245"/>
      <c r="AN19" s="234"/>
      <c r="AO19" s="234"/>
      <c r="AP19" s="234"/>
      <c r="AQ19" s="234"/>
      <c r="AR19" s="234"/>
      <c r="AS19" s="234"/>
      <c r="AT19" s="234"/>
      <c r="AU19" s="234"/>
      <c r="AV19" s="234"/>
      <c r="AW19" s="234"/>
      <c r="AX19" s="234"/>
      <c r="AY19" s="234"/>
      <c r="AZ19" s="234"/>
      <c r="BA19" s="234"/>
      <c r="BB19" s="234"/>
      <c r="BC19" s="234"/>
      <c r="BD19" s="234"/>
      <c r="BE19" s="234"/>
      <c r="BF19" s="234"/>
      <c r="BG19" s="234"/>
      <c r="BH19" s="234"/>
      <c r="BI19" s="235"/>
      <c r="CD19" s="240"/>
      <c r="CE19" s="241"/>
    </row>
    <row r="20" spans="1:83" s="236" customFormat="1" ht="66.75" hidden="1" customHeight="1">
      <c r="A20" s="225"/>
      <c r="B20" s="242"/>
      <c r="C20" s="242"/>
      <c r="D20" s="242"/>
      <c r="E20" s="242"/>
      <c r="F20" s="242"/>
      <c r="G20" s="239"/>
      <c r="H20" s="239"/>
      <c r="I20" s="239"/>
      <c r="J20" s="239"/>
      <c r="K20" s="227"/>
      <c r="L20" s="227"/>
      <c r="M20" s="227"/>
      <c r="N20" s="227"/>
      <c r="O20" s="227"/>
      <c r="P20" s="227"/>
      <c r="Q20" s="227">
        <f t="shared" si="0"/>
        <v>0</v>
      </c>
      <c r="R20" s="227"/>
      <c r="S20" s="227"/>
      <c r="T20" s="227"/>
      <c r="U20" s="227"/>
      <c r="V20" s="227"/>
      <c r="W20" s="227"/>
      <c r="X20" s="227">
        <f t="shared" si="1"/>
        <v>0</v>
      </c>
      <c r="Y20" s="228">
        <f t="shared" si="2"/>
        <v>0</v>
      </c>
      <c r="Z20" s="257">
        <f t="shared" si="3"/>
        <v>0</v>
      </c>
      <c r="AA20" s="229">
        <f t="shared" si="4"/>
        <v>1</v>
      </c>
      <c r="AB20" s="230">
        <v>100</v>
      </c>
      <c r="AC20" s="231" t="str">
        <f t="shared" si="5"/>
        <v/>
      </c>
      <c r="AD20" s="231" t="str">
        <f t="shared" si="6"/>
        <v/>
      </c>
      <c r="AE20" s="231" t="str">
        <f t="shared" si="7"/>
        <v/>
      </c>
      <c r="AF20" s="231" t="str">
        <f t="shared" si="8"/>
        <v/>
      </c>
      <c r="AG20" s="231" t="str">
        <f t="shared" si="9"/>
        <v>x</v>
      </c>
      <c r="AH20" s="232"/>
      <c r="AI20" s="233"/>
      <c r="AJ20" s="243"/>
      <c r="AK20" s="244"/>
      <c r="AL20" s="244"/>
      <c r="AM20" s="245"/>
      <c r="AN20" s="234"/>
      <c r="AO20" s="234"/>
      <c r="AP20" s="234"/>
      <c r="AQ20" s="234"/>
      <c r="AR20" s="234"/>
      <c r="AS20" s="234"/>
      <c r="AT20" s="234"/>
      <c r="AU20" s="234"/>
      <c r="AV20" s="234"/>
      <c r="AW20" s="234"/>
      <c r="AX20" s="234"/>
      <c r="AY20" s="234"/>
      <c r="AZ20" s="234"/>
      <c r="BA20" s="234"/>
      <c r="BB20" s="234"/>
      <c r="BC20" s="234"/>
      <c r="BD20" s="234"/>
      <c r="BE20" s="234"/>
      <c r="BF20" s="234"/>
      <c r="BG20" s="234"/>
      <c r="BH20" s="234"/>
      <c r="BI20" s="235"/>
      <c r="CD20" s="240"/>
      <c r="CE20" s="241"/>
    </row>
    <row r="21" spans="1:83" s="62" customFormat="1" ht="33" customHeight="1" thickBot="1">
      <c r="A21" s="220"/>
      <c r="B21" s="464"/>
      <c r="C21" s="464"/>
      <c r="D21" s="464"/>
      <c r="E21" s="464"/>
      <c r="F21" s="464"/>
      <c r="G21" s="464"/>
      <c r="H21" s="246"/>
      <c r="I21" s="246"/>
      <c r="J21" s="482"/>
      <c r="K21" s="464" t="s">
        <v>320</v>
      </c>
      <c r="L21" s="464"/>
      <c r="M21" s="464"/>
      <c r="N21" s="464"/>
      <c r="O21" s="464"/>
      <c r="P21" s="464"/>
      <c r="Q21" s="464">
        <f>SUM(Q11:Q20)</f>
        <v>80</v>
      </c>
      <c r="R21" s="464" t="s">
        <v>359</v>
      </c>
      <c r="S21" s="464"/>
      <c r="T21" s="464"/>
      <c r="U21" s="464"/>
      <c r="V21" s="464"/>
      <c r="W21" s="464"/>
      <c r="X21" s="464">
        <f>SUM(X11:X20)</f>
        <v>0</v>
      </c>
      <c r="Y21" s="477">
        <f>SUM(Y11:Y20)</f>
        <v>80</v>
      </c>
      <c r="Z21" s="478">
        <f>SUM(Z11:Z20)</f>
        <v>80</v>
      </c>
      <c r="AA21" s="247"/>
      <c r="AB21" s="479"/>
      <c r="AC21" s="481" t="s">
        <v>287</v>
      </c>
      <c r="AD21" s="481"/>
      <c r="AE21" s="481"/>
      <c r="AF21" s="481"/>
      <c r="AG21" s="481"/>
      <c r="AH21" s="217" t="s">
        <v>288</v>
      </c>
      <c r="AI21" s="222"/>
      <c r="AJ21" s="248">
        <f>SUM(AJ11:AJ16)</f>
        <v>60</v>
      </c>
      <c r="AK21" s="248">
        <f>SUM(AK11:AK16)</f>
        <v>0</v>
      </c>
      <c r="AL21" s="248">
        <f>SUM(AL11:AL16)</f>
        <v>60</v>
      </c>
      <c r="AM21" s="249">
        <f>SUM(AM11:AM16)</f>
        <v>1</v>
      </c>
      <c r="CD21" s="153"/>
      <c r="CE21" s="154"/>
    </row>
    <row r="22" spans="1:83" s="62" customFormat="1" ht="32.25" customHeight="1">
      <c r="A22" s="220"/>
      <c r="B22" s="464"/>
      <c r="C22" s="464"/>
      <c r="D22" s="464"/>
      <c r="E22" s="464"/>
      <c r="F22" s="464"/>
      <c r="G22" s="464"/>
      <c r="H22" s="250"/>
      <c r="I22" s="250"/>
      <c r="J22" s="483"/>
      <c r="K22" s="464"/>
      <c r="L22" s="464"/>
      <c r="M22" s="464"/>
      <c r="N22" s="464"/>
      <c r="O22" s="464"/>
      <c r="P22" s="464"/>
      <c r="Q22" s="464"/>
      <c r="R22" s="464"/>
      <c r="S22" s="464"/>
      <c r="T22" s="464"/>
      <c r="U22" s="464"/>
      <c r="V22" s="464"/>
      <c r="W22" s="464"/>
      <c r="X22" s="464"/>
      <c r="Y22" s="477"/>
      <c r="Z22" s="478"/>
      <c r="AA22" s="247"/>
      <c r="AB22" s="480"/>
      <c r="AC22" s="156"/>
      <c r="AD22" s="251" t="e">
        <f>IF(AD11="x",AA11*Z11)+IF(#REF!="x",#REF!*#REF!)+IF(#REF!="x",#REF!*#REF!)+IF(#REF!="x",#REF!*#REF!)+IF(#REF!="x",#REF!*#REF!)+IF(#REF!="x",#REF!*#REF!)+IF(#REF!="x",#REF!*#REF!)+IF(#REF!="x",#REF!*#REF!)+IF(AD161="x",#REF!*#REF!)+IF(#REF!="x",#REF!*#REF!)+IF(#REF!="x",#REF!*#REF!)+IF(#REF!="x",#REF!*#REF!)+IF(#REF!="x",#REF!*#REF!)+IF(#REF!="x",#REF!*#REF!)+IF(#REF!="x",#REF!*#REF!)+IF(#REF!="x",#REF!*#REF!)+IF(#REF!="x",#REF!*#REF!)+IF(#REF!="x",#REF!*#REF!)+IF(#REF!="x",#REF!*#REF!)+IF(#REF!="x",#REF!*#REF!)+IF(#REF!="x",#REF!*#REF!)+IF(#REF!="x",#REF!*#REF!)+IF(#REF!="x",#REF!*#REF!)+IF(#REF!="x",#REF!*#REF!)+IF(#REF!="x",#REF!*#REF!)+IF(AD12="x",AA12*Z12)+IF(AD13="x",AA13*Z13)+IF(AD14="x",AA14*Z14)+IF(AD15="x",AA15*Z15)+IF(AD16="x",AA16*Z16)+IF(#REF!="x",#REF!*#REF!)+IF(#REF!="x",#REF!*#REF!)+IF(#REF!="x",#REF!*#REF!)+IF(#REF!="x",#REF!*#REF!)+IF(#REF!="x",#REF!*#REF!)+IF(#REF!="x",#REF!*#REF!)+IF(AD17="x",AA17*Z17)+IF(AD18="x",AA18*Z18)+IF(AD19="x",AA19*Z19)+IF(AD20="x",AA20*Z20)</f>
        <v>#REF!</v>
      </c>
      <c r="AE22" s="252" t="e">
        <f>IF(AE11="x",Z11*AA11)+IF(#REF!="x",#REF!*#REF!)+IF(#REF!="x",#REF!*#REF!)+IF(#REF!="x",#REF!*#REF!)+IF(#REF!="x",#REF!*#REF!)+IF(#REF!="x",#REF!*#REF!)+IF(#REF!="x",#REF!*#REF!)+IF(#REF!="x",#REF!*#REF!)+IF(AE161="x",#REF!*#REF!)+IF(#REF!="x",#REF!*#REF!)+IF(#REF!="x",#REF!*#REF!)+IF(#REF!="x",#REF!*#REF!)+IF(#REF!="x",#REF!*#REF!)+IF(#REF!="x",#REF!*#REF!)+IF(#REF!="x",#REF!*#REF!)+IF(#REF!="x",#REF!*#REF!)+IF(#REF!="x",#REF!*#REF!)+IF(#REF!="x",#REF!*#REF!)+IF(#REF!="x",#REF!*#REF!)+IF(#REF!="x",#REF!*#REF!)+IF(#REF!="x",#REF!*#REF!)+IF(#REF!="x",#REF!*#REF!)+IF(#REF!="x",#REF!*#REF!)+IF(#REF!="x",#REF!*#REF!)+IF(#REF!="x",#REF!*#REF!)+IF(AE12="x",Z12*AA12)+IF(AE13="x",Z13*AA13)+IF(AE14="x",Z14*AA14)+IF(AE15="x",Z15*AA15)+IF(AE16="x",Z16*AA16)+IF(#REF!="x",#REF!*#REF!)+IF(#REF!="x",#REF!*#REF!)+IF(#REF!="x",#REF!*#REF!)+IF(#REF!="x",#REF!*#REF!)+IF(#REF!="x",#REF!*#REF!)+IF(#REF!="x",#REF!*#REF!)+IF(AE17="x",Z17*AA17)+IF(AE18="x",Z18*AA18)+IF(AE19="x",Z19*AA19)+IF(AE20="x",Z20*AA20)</f>
        <v>#REF!</v>
      </c>
      <c r="AF22" s="252" t="e">
        <f>IF(AF11="x",AA11*Z11)+IF(#REF!="x",#REF!*#REF!)+IF(#REF!="x",#REF!*#REF!)+IF(#REF!="x",#REF!*#REF!)+IF(#REF!="x",#REF!*#REF!)+IF(#REF!="x",#REF!*#REF!)+IF(#REF!="x",#REF!*#REF!)+IF(#REF!="x",#REF!*#REF!)+IF(AF161="x",#REF!*#REF!)+IF(#REF!="x",#REF!*#REF!)+IF(#REF!="x",#REF!*#REF!)+IF(#REF!="x",#REF!*#REF!)+IF(#REF!="x",#REF!*#REF!)+IF(#REF!="x",#REF!*#REF!)+IF(#REF!="x",#REF!*#REF!)+IF(#REF!="x",#REF!*#REF!)+IF(#REF!="x",#REF!*#REF!)+IF(#REF!="x",#REF!*#REF!)+IF(#REF!="x",#REF!*#REF!)+IF(#REF!="x",#REF!*#REF!)+IF(#REF!="x",#REF!*#REF!)+IF(#REF!="x",#REF!*#REF!)+IF(#REF!="x",#REF!*#REF!)+IF(#REF!="x",#REF!*#REF!)+IF(#REF!="x",#REF!*#REF!)+IF(AF12="x",AA12*Z12)+IF(AF13="x",AA13*Z13)+IF(AF14="x",AA14*Z14)+IF(AF15="x",AA15*Z15)+IF(AF16="x",AA16*Z16)+IF(#REF!="x",#REF!*#REF!)+IF(#REF!="x",#REF!*#REF!)+IF(#REF!="x",#REF!*#REF!)+IF(#REF!="x",#REF!*#REF!)+IF(#REF!="x",#REF!*#REF!)+IF(#REF!="x",#REF!*#REF!)+IF(AF17="x",AA17*Z17)+IF(AF18="x",AA18*Z18)+IF(AF19="x",AA19*Z19)+IF(AF20="x",AA20*Z20)</f>
        <v>#REF!</v>
      </c>
      <c r="AG22" s="252" t="e">
        <f>IF(AG11="x",Z11*AA11)+IF(#REF!="x",#REF!*#REF!)+IF(#REF!="x",#REF!*#REF!)+IF(#REF!="x",#REF!*#REF!)+IF(#REF!="x",#REF!*#REF!)+IF(#REF!="x",#REF!*#REF!)+IF(#REF!="x",#REF!*#REF!)+IF(#REF!="x",#REF!*#REF!)+IF(AG161="x",#REF!*#REF!)+IF(#REF!="x",#REF!*#REF!)+IF(#REF!="x",#REF!*#REF!)+IF(#REF!="x",#REF!*#REF!)+IF(#REF!="x",#REF!*#REF!)+IF(#REF!="x",#REF!*#REF!)+IF(#REF!="x",#REF!*#REF!)+IF(#REF!="x",#REF!*#REF!)+IF(#REF!="x",#REF!*#REF!)+IF(#REF!="x",#REF!*#REF!)+IF(#REF!="x",#REF!*#REF!)+IF(#REF!="x",#REF!*#REF!)+IF(#REF!="x",#REF!*#REF!)+IF(#REF!="x",#REF!*#REF!)+IF(#REF!="x",#REF!*#REF!)+IF(#REF!="x",#REF!*#REF!)+IF(#REF!="x",#REF!*#REF!)+IF(AG12="x",Z12*AA12)+IF(AG13="x",Z13*AA13)+IF(AG14="x",Z14*AA14)+IF(AG15="x",Z15*AA15)+IF(AG16="x",Z16*AA16)+IF(#REF!="x",#REF!*#REF!)+IF(#REF!="x",#REF!*#REF!)+IF(#REF!="x",#REF!*#REF!)+IF(#REF!="x",#REF!*#REF!)+IF(#REF!="x",#REF!*#REF!)+IF(#REF!="x",#REF!*#REF!)+IF(AG17="x",Z17*AA17)+IF(AG18="x",Z18*AA18)+IF(AG19="x",Z19*AA19)+IF(AG20="x",Z20*AA20)</f>
        <v>#REF!</v>
      </c>
      <c r="AH22" s="253" t="e">
        <f>SUM(AD22:AG22)</f>
        <v>#REF!</v>
      </c>
      <c r="AI22" s="222"/>
      <c r="CD22" s="158"/>
      <c r="CE22" s="159"/>
    </row>
    <row r="23" spans="1:83" ht="18" customHeight="1">
      <c r="A23" s="220"/>
      <c r="B23" s="55"/>
      <c r="C23" s="55"/>
      <c r="D23" s="55"/>
      <c r="E23" s="55"/>
      <c r="F23" s="55"/>
      <c r="G23" s="55"/>
      <c r="H23" s="55"/>
      <c r="I23" s="55"/>
      <c r="J23" s="55"/>
      <c r="K23" s="55"/>
      <c r="L23" s="55"/>
      <c r="M23" s="55"/>
      <c r="N23" s="55"/>
      <c r="O23" s="55"/>
      <c r="P23" s="55"/>
      <c r="Q23" s="55"/>
      <c r="R23" s="55"/>
      <c r="S23" s="55"/>
      <c r="T23" s="55"/>
      <c r="U23" s="55"/>
      <c r="V23" s="55"/>
      <c r="W23" s="55"/>
      <c r="X23" s="55"/>
      <c r="Y23" s="55"/>
      <c r="Z23" s="55"/>
      <c r="AA23" s="55"/>
      <c r="AB23" s="55"/>
      <c r="AC23" s="55"/>
      <c r="AD23" s="55"/>
      <c r="AE23" s="55"/>
      <c r="AF23" s="55"/>
      <c r="AG23" s="55"/>
      <c r="AH23" s="55"/>
      <c r="AI23" s="222"/>
    </row>
    <row r="24" spans="1:83" ht="27" customHeight="1">
      <c r="A24" s="220"/>
      <c r="B24" s="473"/>
      <c r="C24" s="473"/>
      <c r="D24" s="473"/>
      <c r="E24" s="473"/>
      <c r="F24" s="473"/>
      <c r="G24" s="473"/>
      <c r="H24" s="179"/>
      <c r="I24" s="179"/>
      <c r="J24" s="179"/>
      <c r="K24" s="179"/>
      <c r="L24" s="179"/>
      <c r="M24" s="179"/>
      <c r="N24" s="179"/>
      <c r="O24" s="179"/>
      <c r="P24" s="179"/>
      <c r="Q24" s="179"/>
      <c r="R24" s="179"/>
      <c r="S24" s="179"/>
      <c r="T24" s="179"/>
      <c r="U24" s="179"/>
      <c r="V24" s="179"/>
      <c r="W24" s="179"/>
      <c r="X24" s="179"/>
      <c r="Y24" s="216"/>
      <c r="Z24" s="175"/>
      <c r="AA24" s="216"/>
      <c r="AB24" s="216"/>
      <c r="AC24" s="55"/>
      <c r="AD24" s="177"/>
      <c r="AE24" s="254" t="e">
        <f>AH22</f>
        <v>#REF!</v>
      </c>
      <c r="AF24" s="179"/>
      <c r="AG24" s="55"/>
      <c r="AH24" s="55"/>
      <c r="AI24" s="222"/>
    </row>
    <row r="25" spans="1:83" ht="15.75" customHeight="1" thickBot="1">
      <c r="A25" s="220"/>
      <c r="B25" s="55"/>
      <c r="C25" s="55"/>
      <c r="D25" s="55"/>
      <c r="E25" s="55"/>
      <c r="F25" s="55"/>
      <c r="G25" s="55"/>
      <c r="H25" s="55"/>
      <c r="I25" s="55"/>
      <c r="J25" s="55"/>
      <c r="K25" s="55"/>
      <c r="L25" s="55"/>
      <c r="M25" s="55"/>
      <c r="N25" s="55"/>
      <c r="O25" s="55"/>
      <c r="P25" s="55"/>
      <c r="Q25" s="55"/>
      <c r="R25" s="55"/>
      <c r="S25" s="55"/>
      <c r="T25" s="55"/>
      <c r="U25" s="55"/>
      <c r="V25" s="55"/>
      <c r="W25" s="55"/>
      <c r="X25" s="55"/>
      <c r="Y25" s="55"/>
      <c r="Z25" s="55"/>
      <c r="AA25" s="47"/>
      <c r="AB25" s="47"/>
      <c r="AC25" s="55"/>
      <c r="AD25" s="177"/>
      <c r="AE25" s="177"/>
      <c r="AF25" s="55"/>
      <c r="AG25" s="55"/>
      <c r="AH25" s="55"/>
      <c r="AI25" s="222"/>
    </row>
    <row r="26" spans="1:83" ht="0.75" customHeight="1" thickTop="1">
      <c r="A26" s="474"/>
      <c r="B26" s="475"/>
      <c r="C26" s="475"/>
      <c r="D26" s="475"/>
      <c r="E26" s="475"/>
      <c r="F26" s="475"/>
      <c r="G26" s="475"/>
      <c r="H26" s="475"/>
      <c r="I26" s="475"/>
      <c r="J26" s="475"/>
      <c r="K26" s="475"/>
      <c r="L26" s="475"/>
      <c r="M26" s="475"/>
      <c r="N26" s="475"/>
      <c r="O26" s="475"/>
      <c r="P26" s="475"/>
      <c r="Q26" s="475"/>
      <c r="R26" s="475"/>
      <c r="S26" s="475"/>
      <c r="T26" s="475"/>
      <c r="U26" s="475"/>
      <c r="V26" s="475"/>
      <c r="W26" s="475"/>
      <c r="X26" s="475"/>
      <c r="Y26" s="475"/>
      <c r="Z26" s="475"/>
      <c r="AA26" s="475"/>
      <c r="AB26" s="475"/>
      <c r="AC26" s="475"/>
      <c r="AD26" s="475"/>
      <c r="AE26" s="475"/>
      <c r="AF26" s="475"/>
      <c r="AG26" s="475"/>
      <c r="AH26" s="475"/>
      <c r="AI26" s="476"/>
    </row>
    <row r="27" spans="1:83" s="186" customFormat="1">
      <c r="Y27" s="187"/>
      <c r="Z27" s="187"/>
      <c r="AA27" s="187"/>
      <c r="AB27" s="188"/>
      <c r="AF27" s="189"/>
      <c r="CD27" s="159"/>
      <c r="CE27" s="159"/>
    </row>
    <row r="28" spans="1:83">
      <c r="W28" s="255"/>
    </row>
    <row r="31" spans="1:83">
      <c r="AC31" s="256"/>
    </row>
    <row r="34" spans="25:83">
      <c r="Y34" s="44"/>
      <c r="Z34" s="44"/>
      <c r="AA34" s="44"/>
      <c r="AB34" s="44"/>
      <c r="CD34" s="44"/>
      <c r="CE34" s="44"/>
    </row>
    <row r="35" spans="25:83">
      <c r="Y35" s="44"/>
      <c r="Z35" s="44"/>
      <c r="AA35" s="44"/>
      <c r="AB35" s="44"/>
      <c r="CD35" s="44"/>
      <c r="CE35" s="44"/>
    </row>
    <row r="36" spans="25:83">
      <c r="Y36" s="44"/>
      <c r="Z36" s="44"/>
      <c r="AA36" s="44"/>
      <c r="AB36" s="44"/>
      <c r="CD36" s="44"/>
      <c r="CE36" s="44"/>
    </row>
    <row r="37" spans="25:83">
      <c r="Y37" s="44"/>
      <c r="Z37" s="44"/>
      <c r="AA37" s="44"/>
      <c r="AB37" s="44"/>
      <c r="CD37" s="44"/>
      <c r="CE37" s="44"/>
    </row>
    <row r="38" spans="25:83">
      <c r="Y38" s="44"/>
      <c r="Z38" s="44"/>
      <c r="AA38" s="44"/>
      <c r="AB38" s="44"/>
      <c r="CD38" s="44"/>
      <c r="CE38" s="44"/>
    </row>
    <row r="39" spans="25:83">
      <c r="Y39" s="44"/>
      <c r="Z39" s="44"/>
      <c r="AA39" s="44"/>
      <c r="AB39" s="44"/>
      <c r="CD39" s="44"/>
      <c r="CE39" s="44"/>
    </row>
    <row r="40" spans="25:83">
      <c r="Y40" s="44"/>
      <c r="Z40" s="44"/>
      <c r="AA40" s="44"/>
      <c r="AB40" s="44"/>
      <c r="CD40" s="44"/>
      <c r="CE40" s="44"/>
    </row>
    <row r="41" spans="25:83">
      <c r="Y41" s="44"/>
      <c r="Z41" s="44"/>
      <c r="AA41" s="44"/>
      <c r="AB41" s="44"/>
      <c r="CD41" s="44"/>
      <c r="CE41" s="44"/>
    </row>
    <row r="42" spans="25:83">
      <c r="Y42" s="44"/>
      <c r="Z42" s="44"/>
      <c r="AA42" s="44"/>
      <c r="AB42" s="44"/>
      <c r="CD42" s="44"/>
      <c r="CE42" s="44"/>
    </row>
    <row r="43" spans="25:83">
      <c r="Y43" s="44"/>
      <c r="Z43" s="44"/>
      <c r="AA43" s="44"/>
      <c r="AB43" s="44"/>
      <c r="CD43" s="44"/>
      <c r="CE43" s="44"/>
    </row>
    <row r="44" spans="25:83">
      <c r="Y44" s="44"/>
      <c r="Z44" s="44"/>
      <c r="AA44" s="44"/>
      <c r="AB44" s="44"/>
      <c r="CD44" s="44"/>
      <c r="CE44" s="44"/>
    </row>
    <row r="45" spans="25:83">
      <c r="Y45" s="44"/>
      <c r="Z45" s="44"/>
      <c r="AA45" s="44"/>
      <c r="AB45" s="44"/>
      <c r="CD45" s="44"/>
      <c r="CE45" s="44"/>
    </row>
    <row r="46" spans="25:83">
      <c r="Y46" s="44"/>
      <c r="Z46" s="44"/>
      <c r="AA46" s="44"/>
      <c r="AB46" s="44"/>
      <c r="CD46" s="44"/>
      <c r="CE46" s="44"/>
    </row>
    <row r="47" spans="25:83">
      <c r="Y47" s="44"/>
      <c r="Z47" s="44"/>
      <c r="AA47" s="44"/>
      <c r="AB47" s="44"/>
      <c r="CD47" s="44"/>
      <c r="CE47" s="44"/>
    </row>
    <row r="48" spans="25:83">
      <c r="Y48" s="44"/>
      <c r="Z48" s="44"/>
      <c r="AA48" s="44"/>
      <c r="AB48" s="44"/>
      <c r="CD48" s="44"/>
      <c r="CE48" s="44"/>
    </row>
    <row r="49" spans="25:83">
      <c r="Y49" s="44"/>
      <c r="Z49" s="44"/>
      <c r="AA49" s="44"/>
      <c r="AB49" s="44"/>
      <c r="CD49" s="44"/>
      <c r="CE49" s="44"/>
    </row>
    <row r="50" spans="25:83">
      <c r="Y50" s="44"/>
      <c r="Z50" s="44"/>
      <c r="AA50" s="44"/>
      <c r="AB50" s="44"/>
      <c r="CD50" s="44"/>
      <c r="CE50" s="44"/>
    </row>
    <row r="51" spans="25:83">
      <c r="Y51" s="44"/>
      <c r="Z51" s="44"/>
      <c r="AA51" s="44"/>
      <c r="AB51" s="44"/>
      <c r="CD51" s="44"/>
      <c r="CE51" s="44"/>
    </row>
    <row r="52" spans="25:83">
      <c r="Y52" s="44"/>
      <c r="Z52" s="44"/>
      <c r="AA52" s="44"/>
      <c r="AB52" s="44"/>
      <c r="CD52" s="44"/>
      <c r="CE52" s="44"/>
    </row>
    <row r="53" spans="25:83">
      <c r="Y53" s="44"/>
      <c r="Z53" s="44"/>
      <c r="AA53" s="44"/>
      <c r="AB53" s="44"/>
      <c r="CD53" s="44"/>
      <c r="CE53" s="44"/>
    </row>
    <row r="54" spans="25:83">
      <c r="Y54" s="44"/>
      <c r="Z54" s="44"/>
      <c r="AA54" s="44"/>
      <c r="AB54" s="44"/>
      <c r="CD54" s="44"/>
      <c r="CE54" s="44"/>
    </row>
    <row r="55" spans="25:83">
      <c r="Y55" s="44"/>
      <c r="Z55" s="44"/>
      <c r="AA55" s="44"/>
      <c r="AB55" s="44"/>
      <c r="CD55" s="44"/>
      <c r="CE55" s="44"/>
    </row>
    <row r="56" spans="25:83">
      <c r="Y56" s="44"/>
      <c r="Z56" s="44"/>
      <c r="AA56" s="44"/>
      <c r="AB56" s="44"/>
      <c r="CD56" s="44"/>
      <c r="CE56" s="44"/>
    </row>
    <row r="57" spans="25:83">
      <c r="Y57" s="44"/>
      <c r="Z57" s="44"/>
      <c r="AA57" s="44"/>
      <c r="AB57" s="44"/>
      <c r="CD57" s="44"/>
      <c r="CE57" s="44"/>
    </row>
    <row r="58" spans="25:83">
      <c r="Y58" s="44"/>
      <c r="Z58" s="44"/>
      <c r="AA58" s="44"/>
      <c r="AB58" s="44"/>
      <c r="CD58" s="44"/>
      <c r="CE58" s="44"/>
    </row>
    <row r="59" spans="25:83">
      <c r="Y59" s="44"/>
      <c r="Z59" s="44"/>
      <c r="AA59" s="44"/>
      <c r="AB59" s="44"/>
      <c r="CD59" s="44"/>
      <c r="CE59" s="44"/>
    </row>
    <row r="60" spans="25:83">
      <c r="Y60" s="44"/>
      <c r="Z60" s="44"/>
      <c r="AA60" s="44"/>
      <c r="AB60" s="44"/>
      <c r="CD60" s="44"/>
      <c r="CE60" s="44"/>
    </row>
    <row r="61" spans="25:83">
      <c r="Y61" s="44"/>
      <c r="Z61" s="44"/>
      <c r="AA61" s="44"/>
      <c r="AB61" s="44"/>
      <c r="CD61" s="44"/>
      <c r="CE61" s="44"/>
    </row>
    <row r="62" spans="25:83">
      <c r="Y62" s="44"/>
      <c r="Z62" s="44"/>
      <c r="AA62" s="44"/>
      <c r="AB62" s="44"/>
      <c r="CD62" s="44"/>
      <c r="CE62" s="44"/>
    </row>
    <row r="63" spans="25:83">
      <c r="Y63" s="44"/>
      <c r="Z63" s="44"/>
      <c r="AA63" s="44"/>
      <c r="AB63" s="44"/>
      <c r="CD63" s="44"/>
      <c r="CE63" s="44"/>
    </row>
    <row r="64" spans="25:83">
      <c r="Y64" s="44"/>
      <c r="Z64" s="44"/>
      <c r="AA64" s="44"/>
      <c r="AB64" s="44"/>
      <c r="CD64" s="44"/>
      <c r="CE64" s="44"/>
    </row>
    <row r="65" spans="25:83">
      <c r="Y65" s="44"/>
      <c r="Z65" s="44"/>
      <c r="AA65" s="44"/>
      <c r="AB65" s="44"/>
      <c r="CD65" s="44"/>
      <c r="CE65" s="44"/>
    </row>
    <row r="66" spans="25:83">
      <c r="Y66" s="44"/>
      <c r="Z66" s="44"/>
      <c r="AA66" s="44"/>
      <c r="AB66" s="44"/>
      <c r="CD66" s="44"/>
      <c r="CE66" s="44"/>
    </row>
    <row r="67" spans="25:83">
      <c r="Y67" s="44"/>
      <c r="Z67" s="44"/>
      <c r="AA67" s="44"/>
      <c r="AB67" s="44"/>
      <c r="CD67" s="44"/>
      <c r="CE67" s="44"/>
    </row>
    <row r="68" spans="25:83">
      <c r="Y68" s="44"/>
      <c r="Z68" s="44"/>
      <c r="AA68" s="44"/>
      <c r="AB68" s="44"/>
      <c r="CD68" s="44"/>
      <c r="CE68" s="44"/>
    </row>
    <row r="69" spans="25:83">
      <c r="Y69" s="44"/>
      <c r="Z69" s="44"/>
      <c r="AA69" s="44"/>
      <c r="AB69" s="44"/>
      <c r="CD69" s="44"/>
      <c r="CE69" s="44"/>
    </row>
    <row r="70" spans="25:83">
      <c r="Y70" s="44"/>
      <c r="Z70" s="44"/>
      <c r="AA70" s="44"/>
      <c r="AB70" s="44"/>
      <c r="CD70" s="44"/>
      <c r="CE70" s="44"/>
    </row>
    <row r="71" spans="25:83">
      <c r="Y71" s="44"/>
      <c r="Z71" s="44"/>
      <c r="AA71" s="44"/>
      <c r="AB71" s="44"/>
      <c r="CD71" s="44"/>
      <c r="CE71" s="44"/>
    </row>
    <row r="72" spans="25:83">
      <c r="Y72" s="44"/>
      <c r="Z72" s="44"/>
      <c r="AA72" s="44"/>
      <c r="AB72" s="44"/>
      <c r="CD72" s="44"/>
      <c r="CE72" s="44"/>
    </row>
    <row r="73" spans="25:83">
      <c r="Y73" s="44"/>
      <c r="Z73" s="44"/>
      <c r="AA73" s="44"/>
      <c r="AB73" s="44"/>
      <c r="CD73" s="44"/>
      <c r="CE73" s="44"/>
    </row>
    <row r="74" spans="25:83">
      <c r="Y74" s="44"/>
      <c r="Z74" s="44"/>
      <c r="AA74" s="44"/>
      <c r="AB74" s="44"/>
      <c r="CD74" s="44"/>
      <c r="CE74" s="44"/>
    </row>
    <row r="75" spans="25:83">
      <c r="Y75" s="44"/>
      <c r="Z75" s="44"/>
      <c r="AA75" s="44"/>
      <c r="AB75" s="44"/>
      <c r="CD75" s="44"/>
      <c r="CE75" s="44"/>
    </row>
    <row r="76" spans="25:83">
      <c r="Y76" s="44"/>
      <c r="Z76" s="44"/>
      <c r="AA76" s="44"/>
      <c r="AB76" s="44"/>
      <c r="CD76" s="44"/>
      <c r="CE76" s="44"/>
    </row>
    <row r="77" spans="25:83">
      <c r="Y77" s="44"/>
      <c r="Z77" s="44"/>
      <c r="AA77" s="44"/>
      <c r="AB77" s="44"/>
      <c r="CD77" s="44"/>
      <c r="CE77" s="44"/>
    </row>
    <row r="78" spans="25:83">
      <c r="Y78" s="44"/>
      <c r="Z78" s="44"/>
      <c r="AA78" s="44"/>
      <c r="AB78" s="44"/>
      <c r="CD78" s="44"/>
      <c r="CE78" s="44"/>
    </row>
    <row r="79" spans="25:83">
      <c r="Y79" s="44"/>
      <c r="Z79" s="44"/>
      <c r="AA79" s="44"/>
      <c r="AB79" s="44"/>
      <c r="CD79" s="44"/>
      <c r="CE79" s="44"/>
    </row>
    <row r="80" spans="25:83">
      <c r="Y80" s="44"/>
      <c r="Z80" s="44"/>
      <c r="AA80" s="44"/>
      <c r="AB80" s="44"/>
      <c r="CD80" s="44"/>
      <c r="CE80" s="44"/>
    </row>
    <row r="81" spans="25:83">
      <c r="Y81" s="44"/>
      <c r="Z81" s="44"/>
      <c r="AA81" s="44"/>
      <c r="AB81" s="44"/>
      <c r="CD81" s="44"/>
      <c r="CE81" s="44"/>
    </row>
    <row r="82" spans="25:83">
      <c r="Y82" s="44"/>
      <c r="Z82" s="44"/>
      <c r="AA82" s="44"/>
      <c r="AB82" s="44"/>
      <c r="CD82" s="44"/>
      <c r="CE82" s="44"/>
    </row>
    <row r="83" spans="25:83">
      <c r="Y83" s="44"/>
      <c r="Z83" s="44"/>
      <c r="AA83" s="44"/>
      <c r="AB83" s="44"/>
      <c r="CD83" s="44"/>
      <c r="CE83" s="44"/>
    </row>
    <row r="84" spans="25:83">
      <c r="Y84" s="44"/>
      <c r="Z84" s="44"/>
      <c r="AA84" s="44"/>
      <c r="AB84" s="44"/>
      <c r="CD84" s="44"/>
      <c r="CE84" s="44"/>
    </row>
    <row r="85" spans="25:83">
      <c r="Y85" s="44"/>
      <c r="Z85" s="44"/>
      <c r="AA85" s="44"/>
      <c r="AB85" s="44"/>
      <c r="CD85" s="44"/>
      <c r="CE85" s="44"/>
    </row>
    <row r="86" spans="25:83">
      <c r="Y86" s="44"/>
      <c r="Z86" s="44"/>
      <c r="AA86" s="44"/>
      <c r="AB86" s="44"/>
      <c r="CD86" s="44"/>
      <c r="CE86" s="44"/>
    </row>
    <row r="87" spans="25:83">
      <c r="Y87" s="44"/>
      <c r="Z87" s="44"/>
      <c r="AA87" s="44"/>
      <c r="AB87" s="44"/>
      <c r="CD87" s="44"/>
      <c r="CE87" s="44"/>
    </row>
    <row r="88" spans="25:83">
      <c r="Y88" s="44"/>
      <c r="Z88" s="44"/>
      <c r="AA88" s="44"/>
      <c r="AB88" s="44"/>
      <c r="CD88" s="44"/>
      <c r="CE88" s="44"/>
    </row>
    <row r="89" spans="25:83">
      <c r="Y89" s="44"/>
      <c r="Z89" s="44"/>
      <c r="AA89" s="44"/>
      <c r="AB89" s="44"/>
      <c r="CD89" s="44"/>
      <c r="CE89" s="44"/>
    </row>
    <row r="90" spans="25:83">
      <c r="Y90" s="44"/>
      <c r="Z90" s="44"/>
      <c r="AA90" s="44"/>
      <c r="AB90" s="44"/>
      <c r="CD90" s="44"/>
      <c r="CE90" s="44"/>
    </row>
    <row r="91" spans="25:83">
      <c r="Y91" s="44"/>
      <c r="Z91" s="44"/>
      <c r="AA91" s="44"/>
      <c r="AB91" s="44"/>
      <c r="CD91" s="44"/>
      <c r="CE91" s="44"/>
    </row>
    <row r="92" spans="25:83">
      <c r="Y92" s="44"/>
      <c r="Z92" s="44"/>
      <c r="AA92" s="44"/>
      <c r="AB92" s="44"/>
      <c r="CD92" s="44"/>
      <c r="CE92" s="44"/>
    </row>
    <row r="93" spans="25:83">
      <c r="Y93" s="44"/>
      <c r="Z93" s="44"/>
      <c r="AA93" s="44"/>
      <c r="AB93" s="44"/>
      <c r="CD93" s="44"/>
      <c r="CE93" s="44"/>
    </row>
    <row r="94" spans="25:83">
      <c r="Y94" s="44"/>
      <c r="Z94" s="44"/>
      <c r="AA94" s="44"/>
      <c r="AB94" s="44"/>
      <c r="CD94" s="44"/>
      <c r="CE94" s="44"/>
    </row>
    <row r="95" spans="25:83">
      <c r="Y95" s="44"/>
      <c r="Z95" s="44"/>
      <c r="AA95" s="44"/>
      <c r="AB95" s="44"/>
      <c r="CD95" s="44"/>
      <c r="CE95" s="44"/>
    </row>
    <row r="96" spans="25:83">
      <c r="Y96" s="44"/>
      <c r="Z96" s="44"/>
      <c r="AA96" s="44"/>
      <c r="AB96" s="44"/>
      <c r="CD96" s="44"/>
      <c r="CE96" s="44"/>
    </row>
    <row r="97" spans="25:83">
      <c r="Y97" s="44"/>
      <c r="Z97" s="44"/>
      <c r="AA97" s="44"/>
      <c r="AB97" s="44"/>
      <c r="CD97" s="44"/>
      <c r="CE97" s="44"/>
    </row>
    <row r="98" spans="25:83">
      <c r="Y98" s="44"/>
      <c r="Z98" s="44"/>
      <c r="AA98" s="44"/>
      <c r="AB98" s="44"/>
      <c r="CD98" s="44"/>
      <c r="CE98" s="44"/>
    </row>
    <row r="99" spans="25:83">
      <c r="Y99" s="44"/>
      <c r="Z99" s="44"/>
      <c r="AA99" s="44"/>
      <c r="AB99" s="44"/>
      <c r="CD99" s="44"/>
      <c r="CE99" s="44"/>
    </row>
    <row r="100" spans="25:83">
      <c r="Y100" s="44"/>
      <c r="Z100" s="44"/>
      <c r="AA100" s="44"/>
      <c r="AB100" s="44"/>
      <c r="CD100" s="44"/>
      <c r="CE100" s="44"/>
    </row>
    <row r="101" spans="25:83">
      <c r="Y101" s="44"/>
      <c r="Z101" s="44"/>
      <c r="AA101" s="44"/>
      <c r="AB101" s="44"/>
      <c r="CD101" s="44"/>
      <c r="CE101" s="44"/>
    </row>
    <row r="102" spans="25:83">
      <c r="Y102" s="44"/>
      <c r="Z102" s="44"/>
      <c r="AA102" s="44"/>
      <c r="AB102" s="44"/>
      <c r="CD102" s="44"/>
      <c r="CE102" s="44"/>
    </row>
    <row r="103" spans="25:83">
      <c r="Y103" s="44"/>
      <c r="Z103" s="44"/>
      <c r="AA103" s="44"/>
      <c r="AB103" s="44"/>
      <c r="CD103" s="44"/>
      <c r="CE103" s="44"/>
    </row>
    <row r="104" spans="25:83">
      <c r="Y104" s="44"/>
      <c r="Z104" s="44"/>
      <c r="AA104" s="44"/>
      <c r="AB104" s="44"/>
      <c r="CD104" s="44"/>
      <c r="CE104" s="44"/>
    </row>
    <row r="105" spans="25:83">
      <c r="Y105" s="44"/>
      <c r="Z105" s="44"/>
      <c r="AA105" s="44"/>
      <c r="AB105" s="44"/>
      <c r="CD105" s="44"/>
      <c r="CE105" s="44"/>
    </row>
    <row r="106" spans="25:83">
      <c r="Y106" s="44"/>
      <c r="Z106" s="44"/>
      <c r="AA106" s="44"/>
      <c r="AB106" s="44"/>
      <c r="CD106" s="44"/>
      <c r="CE106" s="44"/>
    </row>
    <row r="107" spans="25:83">
      <c r="Y107" s="44"/>
      <c r="Z107" s="44"/>
      <c r="AA107" s="44"/>
      <c r="AB107" s="44"/>
      <c r="CD107" s="44"/>
      <c r="CE107" s="44"/>
    </row>
    <row r="108" spans="25:83">
      <c r="Y108" s="44"/>
      <c r="Z108" s="44"/>
      <c r="AA108" s="44"/>
      <c r="AB108" s="44"/>
      <c r="CD108" s="44"/>
      <c r="CE108" s="44"/>
    </row>
    <row r="109" spans="25:83">
      <c r="Y109" s="44"/>
      <c r="Z109" s="44"/>
      <c r="AA109" s="44"/>
      <c r="AB109" s="44"/>
      <c r="CD109" s="44"/>
      <c r="CE109" s="44"/>
    </row>
    <row r="110" spans="25:83">
      <c r="Y110" s="44"/>
      <c r="Z110" s="44"/>
      <c r="AA110" s="44"/>
      <c r="AB110" s="44"/>
      <c r="CD110" s="44"/>
      <c r="CE110" s="44"/>
    </row>
    <row r="111" spans="25:83">
      <c r="Y111" s="44"/>
      <c r="Z111" s="44"/>
      <c r="AA111" s="44"/>
      <c r="AB111" s="44"/>
      <c r="CD111" s="44"/>
      <c r="CE111" s="44"/>
    </row>
    <row r="112" spans="25:83">
      <c r="Y112" s="44"/>
      <c r="Z112" s="44"/>
      <c r="AA112" s="44"/>
      <c r="AB112" s="44"/>
      <c r="CD112" s="44"/>
      <c r="CE112" s="44"/>
    </row>
    <row r="113" spans="25:83">
      <c r="Y113" s="44"/>
      <c r="Z113" s="44"/>
      <c r="AA113" s="44"/>
      <c r="AB113" s="44"/>
      <c r="CD113" s="44"/>
      <c r="CE113" s="44"/>
    </row>
    <row r="114" spans="25:83">
      <c r="Y114" s="44"/>
      <c r="Z114" s="44"/>
      <c r="AA114" s="44"/>
      <c r="AB114" s="44"/>
      <c r="CD114" s="44"/>
      <c r="CE114" s="44"/>
    </row>
    <row r="115" spans="25:83">
      <c r="Y115" s="44"/>
      <c r="Z115" s="44"/>
      <c r="AA115" s="44"/>
      <c r="AB115" s="44"/>
      <c r="CD115" s="44"/>
      <c r="CE115" s="44"/>
    </row>
    <row r="116" spans="25:83">
      <c r="Y116" s="44"/>
      <c r="Z116" s="44"/>
      <c r="AA116" s="44"/>
      <c r="AB116" s="44"/>
      <c r="CD116" s="44"/>
      <c r="CE116" s="44"/>
    </row>
    <row r="117" spans="25:83">
      <c r="Y117" s="44"/>
      <c r="Z117" s="44"/>
      <c r="AA117" s="44"/>
      <c r="AB117" s="44"/>
      <c r="CD117" s="44"/>
      <c r="CE117" s="44"/>
    </row>
    <row r="118" spans="25:83">
      <c r="Y118" s="44"/>
      <c r="Z118" s="44"/>
      <c r="AA118" s="44"/>
      <c r="AB118" s="44"/>
      <c r="CD118" s="44"/>
      <c r="CE118" s="44"/>
    </row>
    <row r="119" spans="25:83">
      <c r="Y119" s="44"/>
      <c r="Z119" s="44"/>
      <c r="AA119" s="44"/>
      <c r="AB119" s="44"/>
      <c r="CD119" s="44"/>
      <c r="CE119" s="44"/>
    </row>
    <row r="120" spans="25:83">
      <c r="Y120" s="44"/>
      <c r="Z120" s="44"/>
      <c r="AA120" s="44"/>
      <c r="AB120" s="44"/>
      <c r="CD120" s="44"/>
      <c r="CE120" s="44"/>
    </row>
    <row r="121" spans="25:83">
      <c r="Y121" s="44"/>
      <c r="Z121" s="44"/>
      <c r="AA121" s="44"/>
      <c r="AB121" s="44"/>
      <c r="CD121" s="44"/>
      <c r="CE121" s="44"/>
    </row>
    <row r="122" spans="25:83">
      <c r="Y122" s="44"/>
      <c r="Z122" s="44"/>
      <c r="AA122" s="44"/>
      <c r="AB122" s="44"/>
      <c r="CD122" s="44"/>
      <c r="CE122" s="44"/>
    </row>
    <row r="123" spans="25:83">
      <c r="Y123" s="44"/>
      <c r="Z123" s="44"/>
      <c r="AA123" s="44"/>
      <c r="AB123" s="44"/>
      <c r="CD123" s="44"/>
      <c r="CE123" s="44"/>
    </row>
    <row r="124" spans="25:83">
      <c r="Y124" s="44"/>
      <c r="Z124" s="44"/>
      <c r="AA124" s="44"/>
      <c r="AB124" s="44"/>
      <c r="CD124" s="44"/>
      <c r="CE124" s="44"/>
    </row>
    <row r="125" spans="25:83">
      <c r="Y125" s="44"/>
      <c r="Z125" s="44"/>
      <c r="AA125" s="44"/>
      <c r="AB125" s="44"/>
      <c r="CD125" s="44"/>
      <c r="CE125" s="44"/>
    </row>
    <row r="126" spans="25:83">
      <c r="Y126" s="44"/>
      <c r="Z126" s="44"/>
      <c r="AA126" s="44"/>
      <c r="AB126" s="44"/>
      <c r="CD126" s="44"/>
      <c r="CE126" s="44"/>
    </row>
    <row r="127" spans="25:83">
      <c r="Y127" s="44"/>
      <c r="Z127" s="44"/>
      <c r="AA127" s="44"/>
      <c r="AB127" s="44"/>
      <c r="CD127" s="44"/>
      <c r="CE127" s="44"/>
    </row>
    <row r="128" spans="25:83">
      <c r="Y128" s="44"/>
      <c r="Z128" s="44"/>
      <c r="AA128" s="44"/>
      <c r="AB128" s="44"/>
      <c r="CD128" s="44"/>
      <c r="CE128" s="44"/>
    </row>
    <row r="129" spans="25:83">
      <c r="Y129" s="44"/>
      <c r="Z129" s="44"/>
      <c r="AA129" s="44"/>
      <c r="AB129" s="44"/>
      <c r="CD129" s="44"/>
      <c r="CE129" s="44"/>
    </row>
    <row r="130" spans="25:83">
      <c r="Y130" s="44"/>
      <c r="Z130" s="44"/>
      <c r="AA130" s="44"/>
      <c r="AB130" s="44"/>
      <c r="CD130" s="44"/>
      <c r="CE130" s="44"/>
    </row>
    <row r="131" spans="25:83">
      <c r="Y131" s="44"/>
      <c r="Z131" s="44"/>
      <c r="AA131" s="44"/>
      <c r="AB131" s="44"/>
      <c r="CD131" s="44"/>
      <c r="CE131" s="44"/>
    </row>
    <row r="132" spans="25:83">
      <c r="Y132" s="44"/>
      <c r="Z132" s="44"/>
      <c r="AA132" s="44"/>
      <c r="AB132" s="44"/>
      <c r="CD132" s="44"/>
      <c r="CE132" s="44"/>
    </row>
    <row r="133" spans="25:83">
      <c r="Y133" s="44"/>
      <c r="Z133" s="44"/>
      <c r="AA133" s="44"/>
      <c r="AB133" s="44"/>
      <c r="CD133" s="44"/>
      <c r="CE133" s="44"/>
    </row>
    <row r="134" spans="25:83">
      <c r="Y134" s="44"/>
      <c r="Z134" s="44"/>
      <c r="AA134" s="44"/>
      <c r="AB134" s="44"/>
      <c r="CD134" s="44"/>
      <c r="CE134" s="44"/>
    </row>
    <row r="135" spans="25:83">
      <c r="Y135" s="44"/>
      <c r="Z135" s="44"/>
      <c r="AA135" s="44"/>
      <c r="AB135" s="44"/>
      <c r="CD135" s="44"/>
      <c r="CE135" s="44"/>
    </row>
    <row r="136" spans="25:83">
      <c r="Y136" s="44"/>
      <c r="Z136" s="44"/>
      <c r="AA136" s="44"/>
      <c r="AB136" s="44"/>
      <c r="CD136" s="44"/>
      <c r="CE136" s="44"/>
    </row>
    <row r="137" spans="25:83">
      <c r="Y137" s="44"/>
      <c r="Z137" s="44"/>
      <c r="AA137" s="44"/>
      <c r="AB137" s="44"/>
      <c r="CD137" s="44"/>
      <c r="CE137" s="44"/>
    </row>
    <row r="138" spans="25:83">
      <c r="Y138" s="44"/>
      <c r="Z138" s="44"/>
      <c r="AA138" s="44"/>
      <c r="AB138" s="44"/>
      <c r="CD138" s="44"/>
      <c r="CE138" s="44"/>
    </row>
    <row r="139" spans="25:83">
      <c r="Y139" s="44"/>
      <c r="Z139" s="44"/>
      <c r="AA139" s="44"/>
      <c r="AB139" s="44"/>
      <c r="CD139" s="44"/>
      <c r="CE139" s="44"/>
    </row>
    <row r="140" spans="25:83">
      <c r="Y140" s="44"/>
      <c r="Z140" s="44"/>
      <c r="AA140" s="44"/>
      <c r="AB140" s="44"/>
      <c r="CD140" s="44"/>
      <c r="CE140" s="44"/>
    </row>
    <row r="141" spans="25:83">
      <c r="Y141" s="44"/>
      <c r="Z141" s="44"/>
      <c r="AA141" s="44"/>
      <c r="AB141" s="44"/>
      <c r="CD141" s="44"/>
      <c r="CE141" s="44"/>
    </row>
    <row r="142" spans="25:83">
      <c r="Y142" s="44"/>
      <c r="Z142" s="44"/>
      <c r="AA142" s="44"/>
      <c r="AB142" s="44"/>
      <c r="CD142" s="44"/>
      <c r="CE142" s="44"/>
    </row>
    <row r="143" spans="25:83">
      <c r="Y143" s="44"/>
      <c r="Z143" s="44"/>
      <c r="AA143" s="44"/>
      <c r="AB143" s="44"/>
      <c r="CD143" s="44"/>
      <c r="CE143" s="44"/>
    </row>
    <row r="144" spans="25:83">
      <c r="Y144" s="44"/>
      <c r="Z144" s="44"/>
      <c r="AA144" s="44"/>
      <c r="AB144" s="44"/>
      <c r="CD144" s="44"/>
      <c r="CE144" s="44"/>
    </row>
    <row r="145" spans="25:83">
      <c r="Y145" s="44"/>
      <c r="Z145" s="44"/>
      <c r="AA145" s="44"/>
      <c r="AB145" s="44"/>
      <c r="CD145" s="44"/>
      <c r="CE145" s="44"/>
    </row>
    <row r="146" spans="25:83">
      <c r="Y146" s="44"/>
      <c r="Z146" s="44"/>
      <c r="AA146" s="44"/>
      <c r="AB146" s="44"/>
      <c r="CD146" s="44"/>
      <c r="CE146" s="44"/>
    </row>
    <row r="147" spans="25:83">
      <c r="Y147" s="44"/>
      <c r="Z147" s="44"/>
      <c r="AA147" s="44"/>
      <c r="AB147" s="44"/>
      <c r="CD147" s="44"/>
      <c r="CE147" s="44"/>
    </row>
    <row r="148" spans="25:83">
      <c r="Y148" s="44"/>
      <c r="Z148" s="44"/>
      <c r="AA148" s="44"/>
      <c r="AB148" s="44"/>
      <c r="CD148" s="44"/>
      <c r="CE148" s="44"/>
    </row>
    <row r="149" spans="25:83">
      <c r="Y149" s="44"/>
      <c r="Z149" s="44"/>
      <c r="AA149" s="44"/>
      <c r="AB149" s="44"/>
      <c r="CD149" s="44"/>
      <c r="CE149" s="44"/>
    </row>
    <row r="150" spans="25:83">
      <c r="Y150" s="44"/>
      <c r="Z150" s="44"/>
      <c r="AA150" s="44"/>
      <c r="AB150" s="44"/>
      <c r="CD150" s="44"/>
      <c r="CE150" s="44"/>
    </row>
    <row r="151" spans="25:83">
      <c r="Y151" s="44"/>
      <c r="Z151" s="44"/>
      <c r="AA151" s="44"/>
      <c r="AB151" s="44"/>
      <c r="CD151" s="44"/>
      <c r="CE151" s="44"/>
    </row>
    <row r="152" spans="25:83">
      <c r="Y152" s="44"/>
      <c r="Z152" s="44"/>
      <c r="AA152" s="44"/>
      <c r="AB152" s="44"/>
      <c r="CD152" s="44"/>
      <c r="CE152" s="44"/>
    </row>
    <row r="153" spans="25:83">
      <c r="Y153" s="44"/>
      <c r="Z153" s="44"/>
      <c r="AA153" s="44"/>
      <c r="AB153" s="44"/>
      <c r="CD153" s="44"/>
      <c r="CE153" s="44"/>
    </row>
    <row r="154" spans="25:83">
      <c r="Y154" s="44"/>
      <c r="Z154" s="44"/>
      <c r="AA154" s="44"/>
      <c r="AB154" s="44"/>
      <c r="CD154" s="44"/>
      <c r="CE154" s="44"/>
    </row>
    <row r="155" spans="25:83">
      <c r="Y155" s="44"/>
      <c r="Z155" s="44"/>
      <c r="AA155" s="44"/>
      <c r="AB155" s="44"/>
      <c r="CD155" s="44"/>
      <c r="CE155" s="44"/>
    </row>
    <row r="156" spans="25:83">
      <c r="Y156" s="44"/>
      <c r="Z156" s="44"/>
      <c r="AA156" s="44"/>
      <c r="AB156" s="44"/>
      <c r="CD156" s="44"/>
      <c r="CE156" s="44"/>
    </row>
    <row r="157" spans="25:83">
      <c r="Y157" s="44"/>
      <c r="Z157" s="44"/>
      <c r="AA157" s="44"/>
      <c r="AB157" s="44"/>
      <c r="CD157" s="44"/>
      <c r="CE157" s="44"/>
    </row>
    <row r="158" spans="25:83">
      <c r="Y158" s="44"/>
      <c r="Z158" s="44"/>
      <c r="AA158" s="44"/>
      <c r="AB158" s="44"/>
      <c r="CD158" s="44"/>
      <c r="CE158" s="44"/>
    </row>
    <row r="159" spans="25:83">
      <c r="Y159" s="44"/>
      <c r="Z159" s="44"/>
      <c r="AA159" s="44"/>
      <c r="AB159" s="44"/>
      <c r="CD159" s="44"/>
      <c r="CE159" s="44"/>
    </row>
    <row r="160" spans="25:83">
      <c r="Y160" s="44"/>
      <c r="Z160" s="44"/>
      <c r="AA160" s="44"/>
      <c r="AB160" s="44"/>
      <c r="CD160" s="44"/>
      <c r="CE160" s="44"/>
    </row>
    <row r="161" spans="25:83">
      <c r="Y161" s="44"/>
      <c r="Z161" s="44"/>
      <c r="AA161" s="44"/>
      <c r="AB161" s="44"/>
      <c r="CD161" s="44"/>
      <c r="CE161" s="44"/>
    </row>
    <row r="162" spans="25:83">
      <c r="Y162" s="44"/>
      <c r="Z162" s="44"/>
      <c r="AA162" s="44"/>
      <c r="AB162" s="44"/>
      <c r="CD162" s="44"/>
      <c r="CE162" s="44"/>
    </row>
    <row r="163" spans="25:83">
      <c r="Y163" s="44"/>
      <c r="Z163" s="44"/>
      <c r="AA163" s="44"/>
      <c r="AB163" s="44"/>
      <c r="CD163" s="44"/>
      <c r="CE163" s="44"/>
    </row>
    <row r="164" spans="25:83">
      <c r="Y164" s="44"/>
      <c r="Z164" s="44"/>
      <c r="AA164" s="44"/>
      <c r="AB164" s="44"/>
      <c r="CD164" s="44"/>
      <c r="CE164" s="44"/>
    </row>
    <row r="165" spans="25:83">
      <c r="Y165" s="44"/>
      <c r="Z165" s="44"/>
      <c r="AA165" s="44"/>
      <c r="AB165" s="44"/>
      <c r="CD165" s="44"/>
      <c r="CE165" s="44"/>
    </row>
    <row r="166" spans="25:83">
      <c r="Y166" s="44"/>
      <c r="Z166" s="44"/>
      <c r="AA166" s="44"/>
      <c r="AB166" s="44"/>
      <c r="CD166" s="44"/>
      <c r="CE166" s="44"/>
    </row>
    <row r="167" spans="25:83">
      <c r="Y167" s="44"/>
      <c r="Z167" s="44"/>
      <c r="AA167" s="44"/>
      <c r="AB167" s="44"/>
      <c r="CD167" s="44"/>
      <c r="CE167" s="44"/>
    </row>
    <row r="168" spans="25:83">
      <c r="Y168" s="44"/>
      <c r="Z168" s="44"/>
      <c r="AA168" s="44"/>
      <c r="AB168" s="44"/>
      <c r="CD168" s="44"/>
      <c r="CE168" s="44"/>
    </row>
    <row r="169" spans="25:83">
      <c r="Y169" s="44"/>
      <c r="Z169" s="44"/>
      <c r="AA169" s="44"/>
      <c r="AB169" s="44"/>
      <c r="CD169" s="44"/>
      <c r="CE169" s="44"/>
    </row>
    <row r="170" spans="25:83">
      <c r="Y170" s="44"/>
      <c r="Z170" s="44"/>
      <c r="AA170" s="44"/>
      <c r="AB170" s="44"/>
      <c r="CD170" s="44"/>
      <c r="CE170" s="44"/>
    </row>
    <row r="171" spans="25:83">
      <c r="Y171" s="44"/>
      <c r="Z171" s="44"/>
      <c r="AA171" s="44"/>
      <c r="AB171" s="44"/>
      <c r="CD171" s="44"/>
      <c r="CE171" s="44"/>
    </row>
    <row r="172" spans="25:83">
      <c r="Y172" s="44"/>
      <c r="Z172" s="44"/>
      <c r="AA172" s="44"/>
      <c r="AB172" s="44"/>
      <c r="CD172" s="44"/>
      <c r="CE172" s="44"/>
    </row>
    <row r="173" spans="25:83">
      <c r="Y173" s="44"/>
      <c r="Z173" s="44"/>
      <c r="AA173" s="44"/>
      <c r="AB173" s="44"/>
      <c r="CD173" s="44"/>
      <c r="CE173" s="44"/>
    </row>
    <row r="174" spans="25:83">
      <c r="Y174" s="44"/>
      <c r="Z174" s="44"/>
      <c r="AA174" s="44"/>
      <c r="AB174" s="44"/>
      <c r="CD174" s="44"/>
      <c r="CE174" s="44"/>
    </row>
    <row r="175" spans="25:83">
      <c r="Y175" s="44"/>
      <c r="Z175" s="44"/>
      <c r="AA175" s="44"/>
      <c r="AB175" s="44"/>
      <c r="CD175" s="44"/>
      <c r="CE175" s="44"/>
    </row>
    <row r="176" spans="25:83">
      <c r="Y176" s="44"/>
      <c r="Z176" s="44"/>
      <c r="AA176" s="44"/>
      <c r="AB176" s="44"/>
      <c r="CD176" s="44"/>
      <c r="CE176" s="44"/>
    </row>
    <row r="177" spans="25:83">
      <c r="Y177" s="44"/>
      <c r="Z177" s="44"/>
      <c r="AA177" s="44"/>
      <c r="AB177" s="44"/>
      <c r="CD177" s="44"/>
      <c r="CE177" s="44"/>
    </row>
    <row r="178" spans="25:83">
      <c r="Y178" s="44"/>
      <c r="Z178" s="44"/>
      <c r="AA178" s="44"/>
      <c r="AB178" s="44"/>
      <c r="CD178" s="44"/>
      <c r="CE178" s="44"/>
    </row>
    <row r="179" spans="25:83">
      <c r="Y179" s="44"/>
      <c r="Z179" s="44"/>
      <c r="AA179" s="44"/>
      <c r="AB179" s="44"/>
      <c r="CD179" s="44"/>
      <c r="CE179" s="44"/>
    </row>
    <row r="180" spans="25:83">
      <c r="Y180" s="44"/>
      <c r="Z180" s="44"/>
      <c r="AA180" s="44"/>
      <c r="AB180" s="44"/>
      <c r="CD180" s="44"/>
      <c r="CE180" s="44"/>
    </row>
    <row r="181" spans="25:83">
      <c r="Y181" s="44"/>
      <c r="Z181" s="44"/>
      <c r="AA181" s="44"/>
      <c r="AB181" s="44"/>
      <c r="CD181" s="44"/>
      <c r="CE181" s="44"/>
    </row>
    <row r="182" spans="25:83">
      <c r="Y182" s="44"/>
      <c r="Z182" s="44"/>
      <c r="AA182" s="44"/>
      <c r="AB182" s="44"/>
      <c r="CD182" s="44"/>
      <c r="CE182" s="44"/>
    </row>
    <row r="183" spans="25:83">
      <c r="Y183" s="44"/>
      <c r="Z183" s="44"/>
      <c r="AA183" s="44"/>
      <c r="AB183" s="44"/>
      <c r="CD183" s="44"/>
      <c r="CE183" s="44"/>
    </row>
    <row r="184" spans="25:83">
      <c r="Y184" s="44"/>
      <c r="Z184" s="44"/>
      <c r="AA184" s="44"/>
      <c r="AB184" s="44"/>
      <c r="CD184" s="44"/>
      <c r="CE184" s="44"/>
    </row>
    <row r="185" spans="25:83">
      <c r="Y185" s="44"/>
      <c r="Z185" s="44"/>
      <c r="AA185" s="44"/>
      <c r="AB185" s="44"/>
      <c r="CD185" s="44"/>
      <c r="CE185" s="44"/>
    </row>
    <row r="186" spans="25:83">
      <c r="Y186" s="44"/>
      <c r="Z186" s="44"/>
      <c r="AA186" s="44"/>
      <c r="AB186" s="44"/>
      <c r="CD186" s="44"/>
      <c r="CE186" s="44"/>
    </row>
    <row r="187" spans="25:83">
      <c r="Y187" s="44"/>
      <c r="Z187" s="44"/>
      <c r="AA187" s="44"/>
      <c r="AB187" s="44"/>
      <c r="CD187" s="44"/>
      <c r="CE187" s="44"/>
    </row>
    <row r="188" spans="25:83">
      <c r="Y188" s="44"/>
      <c r="Z188" s="44"/>
      <c r="AA188" s="44"/>
      <c r="AB188" s="44"/>
      <c r="CD188" s="44"/>
      <c r="CE188" s="44"/>
    </row>
    <row r="189" spans="25:83">
      <c r="Y189" s="44"/>
      <c r="Z189" s="44"/>
      <c r="AA189" s="44"/>
      <c r="AB189" s="44"/>
      <c r="CD189" s="44"/>
      <c r="CE189" s="44"/>
    </row>
    <row r="190" spans="25:83">
      <c r="Y190" s="44"/>
      <c r="Z190" s="44"/>
      <c r="AA190" s="44"/>
      <c r="AB190" s="44"/>
      <c r="CD190" s="44"/>
      <c r="CE190" s="44"/>
    </row>
    <row r="191" spans="25:83">
      <c r="Y191" s="44"/>
      <c r="Z191" s="44"/>
      <c r="AA191" s="44"/>
      <c r="AB191" s="44"/>
      <c r="CD191" s="44"/>
      <c r="CE191" s="44"/>
    </row>
    <row r="192" spans="25:83">
      <c r="Y192" s="44"/>
      <c r="Z192" s="44"/>
      <c r="AA192" s="44"/>
      <c r="AB192" s="44"/>
      <c r="CD192" s="44"/>
      <c r="CE192" s="44"/>
    </row>
    <row r="193" spans="25:83">
      <c r="Y193" s="44"/>
      <c r="Z193" s="44"/>
      <c r="AA193" s="44"/>
      <c r="AB193" s="44"/>
      <c r="CD193" s="44"/>
      <c r="CE193" s="44"/>
    </row>
    <row r="194" spans="25:83">
      <c r="Y194" s="44"/>
      <c r="Z194" s="44"/>
      <c r="AA194" s="44"/>
      <c r="AB194" s="44"/>
      <c r="CD194" s="44"/>
      <c r="CE194" s="44"/>
    </row>
    <row r="195" spans="25:83">
      <c r="Y195" s="44"/>
      <c r="Z195" s="44"/>
      <c r="AA195" s="44"/>
      <c r="AB195" s="44"/>
      <c r="CD195" s="44"/>
      <c r="CE195" s="44"/>
    </row>
    <row r="196" spans="25:83">
      <c r="Y196" s="44"/>
      <c r="Z196" s="44"/>
      <c r="AA196" s="44"/>
      <c r="AB196" s="44"/>
      <c r="CD196" s="44"/>
      <c r="CE196" s="44"/>
    </row>
    <row r="197" spans="25:83">
      <c r="Y197" s="44"/>
      <c r="Z197" s="44"/>
      <c r="AA197" s="44"/>
      <c r="AB197" s="44"/>
      <c r="CD197" s="44"/>
      <c r="CE197" s="44"/>
    </row>
    <row r="198" spans="25:83">
      <c r="Y198" s="44"/>
      <c r="Z198" s="44"/>
      <c r="AA198" s="44"/>
      <c r="AB198" s="44"/>
      <c r="CD198" s="44"/>
      <c r="CE198" s="44"/>
    </row>
    <row r="199" spans="25:83">
      <c r="Y199" s="44"/>
      <c r="Z199" s="44"/>
      <c r="AA199" s="44"/>
      <c r="AB199" s="44"/>
      <c r="CD199" s="44"/>
      <c r="CE199" s="44"/>
    </row>
    <row r="200" spans="25:83">
      <c r="Y200" s="44"/>
      <c r="Z200" s="44"/>
      <c r="AA200" s="44"/>
      <c r="AB200" s="44"/>
      <c r="CD200" s="44"/>
      <c r="CE200" s="44"/>
    </row>
    <row r="201" spans="25:83">
      <c r="Y201" s="44"/>
      <c r="Z201" s="44"/>
      <c r="AA201" s="44"/>
      <c r="AB201" s="44"/>
      <c r="CD201" s="44"/>
      <c r="CE201" s="44"/>
    </row>
    <row r="202" spans="25:83">
      <c r="Y202" s="44"/>
      <c r="Z202" s="44"/>
      <c r="AA202" s="44"/>
      <c r="AB202" s="44"/>
      <c r="CD202" s="44"/>
      <c r="CE202" s="44"/>
    </row>
    <row r="203" spans="25:83">
      <c r="Y203" s="44"/>
      <c r="Z203" s="44"/>
      <c r="AA203" s="44"/>
      <c r="AB203" s="44"/>
      <c r="CD203" s="44"/>
      <c r="CE203" s="44"/>
    </row>
    <row r="204" spans="25:83">
      <c r="Y204" s="44"/>
      <c r="Z204" s="44"/>
      <c r="AA204" s="44"/>
      <c r="AB204" s="44"/>
      <c r="CD204" s="44"/>
      <c r="CE204" s="44"/>
    </row>
    <row r="205" spans="25:83">
      <c r="Y205" s="44"/>
      <c r="Z205" s="44"/>
      <c r="AA205" s="44"/>
      <c r="AB205" s="44"/>
      <c r="CD205" s="44"/>
      <c r="CE205" s="44"/>
    </row>
    <row r="206" spans="25:83">
      <c r="Y206" s="44"/>
      <c r="Z206" s="44"/>
      <c r="AA206" s="44"/>
      <c r="AB206" s="44"/>
      <c r="CD206" s="44"/>
      <c r="CE206" s="44"/>
    </row>
    <row r="207" spans="25:83">
      <c r="Y207" s="44"/>
      <c r="Z207" s="44"/>
      <c r="AA207" s="44"/>
      <c r="AB207" s="44"/>
      <c r="CD207" s="44"/>
      <c r="CE207" s="44"/>
    </row>
    <row r="208" spans="25:83">
      <c r="Y208" s="44"/>
      <c r="Z208" s="44"/>
      <c r="AA208" s="44"/>
      <c r="AB208" s="44"/>
      <c r="CD208" s="44"/>
      <c r="CE208" s="44"/>
    </row>
    <row r="209" spans="25:83">
      <c r="Y209" s="44"/>
      <c r="Z209" s="44"/>
      <c r="AA209" s="44"/>
      <c r="AB209" s="44"/>
      <c r="CD209" s="44"/>
      <c r="CE209" s="44"/>
    </row>
    <row r="210" spans="25:83">
      <c r="Y210" s="44"/>
      <c r="Z210" s="44"/>
      <c r="AA210" s="44"/>
      <c r="AB210" s="44"/>
      <c r="CD210" s="44"/>
      <c r="CE210" s="44"/>
    </row>
    <row r="211" spans="25:83">
      <c r="Y211" s="44"/>
      <c r="Z211" s="44"/>
      <c r="AA211" s="44"/>
      <c r="AB211" s="44"/>
      <c r="CD211" s="44"/>
      <c r="CE211" s="44"/>
    </row>
    <row r="212" spans="25:83">
      <c r="Y212" s="44"/>
      <c r="Z212" s="44"/>
      <c r="AA212" s="44"/>
      <c r="AB212" s="44"/>
      <c r="CD212" s="44"/>
      <c r="CE212" s="44"/>
    </row>
    <row r="213" spans="25:83">
      <c r="Y213" s="44"/>
      <c r="Z213" s="44"/>
      <c r="AA213" s="44"/>
      <c r="AB213" s="44"/>
      <c r="CD213" s="44"/>
      <c r="CE213" s="44"/>
    </row>
    <row r="214" spans="25:83">
      <c r="Y214" s="44"/>
      <c r="Z214" s="44"/>
      <c r="AA214" s="44"/>
      <c r="AB214" s="44"/>
      <c r="CD214" s="44"/>
      <c r="CE214" s="44"/>
    </row>
    <row r="215" spans="25:83">
      <c r="Y215" s="44"/>
      <c r="Z215" s="44"/>
      <c r="AA215" s="44"/>
      <c r="AB215" s="44"/>
      <c r="CD215" s="44"/>
      <c r="CE215" s="44"/>
    </row>
    <row r="216" spans="25:83">
      <c r="Y216" s="44"/>
      <c r="Z216" s="44"/>
      <c r="AA216" s="44"/>
      <c r="AB216" s="44"/>
      <c r="CD216" s="44"/>
      <c r="CE216" s="44"/>
    </row>
    <row r="217" spans="25:83">
      <c r="Y217" s="44"/>
      <c r="Z217" s="44"/>
      <c r="AA217" s="44"/>
      <c r="AB217" s="44"/>
      <c r="CD217" s="44"/>
      <c r="CE217" s="44"/>
    </row>
    <row r="218" spans="25:83">
      <c r="Y218" s="44"/>
      <c r="Z218" s="44"/>
      <c r="AA218" s="44"/>
      <c r="AB218" s="44"/>
      <c r="CD218" s="44"/>
      <c r="CE218" s="44"/>
    </row>
    <row r="219" spans="25:83">
      <c r="Y219" s="44"/>
      <c r="Z219" s="44"/>
      <c r="AA219" s="44"/>
      <c r="AB219" s="44"/>
      <c r="CD219" s="44"/>
      <c r="CE219" s="44"/>
    </row>
    <row r="220" spans="25:83">
      <c r="Y220" s="44"/>
      <c r="Z220" s="44"/>
      <c r="AA220" s="44"/>
      <c r="AB220" s="44"/>
      <c r="CD220" s="44"/>
      <c r="CE220" s="44"/>
    </row>
    <row r="221" spans="25:83">
      <c r="Y221" s="44"/>
      <c r="Z221" s="44"/>
      <c r="AA221" s="44"/>
      <c r="AB221" s="44"/>
      <c r="CD221" s="44"/>
      <c r="CE221" s="44"/>
    </row>
    <row r="222" spans="25:83">
      <c r="Y222" s="44"/>
      <c r="Z222" s="44"/>
      <c r="AA222" s="44"/>
      <c r="AB222" s="44"/>
      <c r="CD222" s="44"/>
      <c r="CE222" s="44"/>
    </row>
    <row r="223" spans="25:83">
      <c r="Y223" s="44"/>
      <c r="Z223" s="44"/>
      <c r="AA223" s="44"/>
      <c r="AB223" s="44"/>
      <c r="CD223" s="44"/>
      <c r="CE223" s="44"/>
    </row>
    <row r="224" spans="25:83">
      <c r="Y224" s="44"/>
      <c r="Z224" s="44"/>
      <c r="AA224" s="44"/>
      <c r="AB224" s="44"/>
      <c r="CD224" s="44"/>
      <c r="CE224" s="44"/>
    </row>
    <row r="225" spans="25:83">
      <c r="Y225" s="44"/>
      <c r="Z225" s="44"/>
      <c r="AA225" s="44"/>
      <c r="AB225" s="44"/>
      <c r="CD225" s="44"/>
      <c r="CE225" s="44"/>
    </row>
    <row r="226" spans="25:83">
      <c r="Y226" s="44"/>
      <c r="Z226" s="44"/>
      <c r="AA226" s="44"/>
      <c r="AB226" s="44"/>
      <c r="CD226" s="44"/>
      <c r="CE226" s="44"/>
    </row>
    <row r="227" spans="25:83">
      <c r="Y227" s="44"/>
      <c r="Z227" s="44"/>
      <c r="AA227" s="44"/>
      <c r="AB227" s="44"/>
      <c r="CD227" s="44"/>
      <c r="CE227" s="44"/>
    </row>
    <row r="228" spans="25:83">
      <c r="Y228" s="44"/>
      <c r="Z228" s="44"/>
      <c r="AA228" s="44"/>
      <c r="AB228" s="44"/>
      <c r="CD228" s="44"/>
      <c r="CE228" s="44"/>
    </row>
    <row r="229" spans="25:83">
      <c r="Y229" s="44"/>
      <c r="Z229" s="44"/>
      <c r="AA229" s="44"/>
      <c r="AB229" s="44"/>
      <c r="CD229" s="44"/>
      <c r="CE229" s="44"/>
    </row>
    <row r="230" spans="25:83">
      <c r="Y230" s="44"/>
      <c r="Z230" s="44"/>
      <c r="AA230" s="44"/>
      <c r="AB230" s="44"/>
      <c r="CD230" s="44"/>
      <c r="CE230" s="44"/>
    </row>
    <row r="231" spans="25:83">
      <c r="Y231" s="44"/>
      <c r="Z231" s="44"/>
      <c r="AA231" s="44"/>
      <c r="AB231" s="44"/>
      <c r="CD231" s="44"/>
      <c r="CE231" s="44"/>
    </row>
    <row r="232" spans="25:83">
      <c r="Y232" s="44"/>
      <c r="Z232" s="44"/>
      <c r="AA232" s="44"/>
      <c r="AB232" s="44"/>
      <c r="CD232" s="44"/>
      <c r="CE232" s="44"/>
    </row>
    <row r="233" spans="25:83">
      <c r="Y233" s="44"/>
      <c r="Z233" s="44"/>
      <c r="AA233" s="44"/>
      <c r="AB233" s="44"/>
      <c r="CD233" s="44"/>
      <c r="CE233" s="44"/>
    </row>
    <row r="234" spans="25:83">
      <c r="Y234" s="44"/>
      <c r="Z234" s="44"/>
      <c r="AA234" s="44"/>
      <c r="AB234" s="44"/>
      <c r="CD234" s="44"/>
      <c r="CE234" s="44"/>
    </row>
    <row r="235" spans="25:83">
      <c r="Y235" s="44"/>
      <c r="Z235" s="44"/>
      <c r="AA235" s="44"/>
      <c r="AB235" s="44"/>
      <c r="CD235" s="44"/>
      <c r="CE235" s="44"/>
    </row>
    <row r="236" spans="25:83">
      <c r="Y236" s="44"/>
      <c r="Z236" s="44"/>
      <c r="AA236" s="44"/>
      <c r="AB236" s="44"/>
      <c r="CD236" s="44"/>
      <c r="CE236" s="44"/>
    </row>
    <row r="237" spans="25:83">
      <c r="Y237" s="44"/>
      <c r="Z237" s="44"/>
      <c r="AA237" s="44"/>
      <c r="AB237" s="44"/>
      <c r="CD237" s="44"/>
      <c r="CE237" s="44"/>
    </row>
    <row r="238" spans="25:83">
      <c r="Y238" s="44"/>
      <c r="Z238" s="44"/>
      <c r="AA238" s="44"/>
      <c r="AB238" s="44"/>
      <c r="CD238" s="44"/>
      <c r="CE238" s="44"/>
    </row>
    <row r="239" spans="25:83">
      <c r="Y239" s="44"/>
      <c r="Z239" s="44"/>
      <c r="AA239" s="44"/>
      <c r="AB239" s="44"/>
      <c r="CD239" s="44"/>
      <c r="CE239" s="44"/>
    </row>
    <row r="240" spans="25:83">
      <c r="Y240" s="44"/>
      <c r="Z240" s="44"/>
      <c r="AA240" s="44"/>
      <c r="AB240" s="44"/>
      <c r="CD240" s="44"/>
      <c r="CE240" s="44"/>
    </row>
    <row r="241" spans="25:83">
      <c r="Y241" s="44"/>
      <c r="Z241" s="44"/>
      <c r="AA241" s="44"/>
      <c r="AB241" s="44"/>
      <c r="CD241" s="44"/>
      <c r="CE241" s="44"/>
    </row>
    <row r="242" spans="25:83">
      <c r="Y242" s="44"/>
      <c r="Z242" s="44"/>
      <c r="AA242" s="44"/>
      <c r="AB242" s="44"/>
      <c r="CD242" s="44"/>
      <c r="CE242" s="44"/>
    </row>
    <row r="243" spans="25:83">
      <c r="Y243" s="44"/>
      <c r="Z243" s="44"/>
      <c r="AA243" s="44"/>
      <c r="AB243" s="44"/>
      <c r="CD243" s="44"/>
      <c r="CE243" s="44"/>
    </row>
    <row r="244" spans="25:83">
      <c r="Y244" s="44"/>
      <c r="Z244" s="44"/>
      <c r="AA244" s="44"/>
      <c r="AB244" s="44"/>
      <c r="CD244" s="44"/>
      <c r="CE244" s="44"/>
    </row>
    <row r="245" spans="25:83">
      <c r="Y245" s="44"/>
      <c r="Z245" s="44"/>
      <c r="AA245" s="44"/>
      <c r="AB245" s="44"/>
      <c r="CD245" s="44"/>
      <c r="CE245" s="44"/>
    </row>
    <row r="246" spans="25:83">
      <c r="Y246" s="44"/>
      <c r="Z246" s="44"/>
      <c r="AA246" s="44"/>
      <c r="AB246" s="44"/>
      <c r="CD246" s="44"/>
      <c r="CE246" s="44"/>
    </row>
    <row r="247" spans="25:83">
      <c r="Y247" s="44"/>
      <c r="Z247" s="44"/>
      <c r="AA247" s="44"/>
      <c r="AB247" s="44"/>
      <c r="CD247" s="44"/>
      <c r="CE247" s="44"/>
    </row>
    <row r="248" spans="25:83">
      <c r="Y248" s="44"/>
      <c r="Z248" s="44"/>
      <c r="AA248" s="44"/>
      <c r="AB248" s="44"/>
      <c r="CD248" s="44"/>
      <c r="CE248" s="44"/>
    </row>
    <row r="249" spans="25:83">
      <c r="Y249" s="44"/>
      <c r="Z249" s="44"/>
      <c r="AA249" s="44"/>
      <c r="AB249" s="44"/>
      <c r="CD249" s="44"/>
      <c r="CE249" s="44"/>
    </row>
    <row r="250" spans="25:83">
      <c r="Y250" s="44"/>
      <c r="Z250" s="44"/>
      <c r="AA250" s="44"/>
      <c r="AB250" s="44"/>
      <c r="CD250" s="44"/>
      <c r="CE250" s="44"/>
    </row>
    <row r="251" spans="25:83">
      <c r="Y251" s="44"/>
      <c r="Z251" s="44"/>
      <c r="AA251" s="44"/>
      <c r="AB251" s="44"/>
      <c r="CD251" s="44"/>
      <c r="CE251" s="44"/>
    </row>
    <row r="252" spans="25:83">
      <c r="Y252" s="44"/>
      <c r="Z252" s="44"/>
      <c r="AA252" s="44"/>
      <c r="AB252" s="44"/>
      <c r="CD252" s="44"/>
      <c r="CE252" s="44"/>
    </row>
    <row r="253" spans="25:83">
      <c r="Y253" s="44"/>
      <c r="Z253" s="44"/>
      <c r="AA253" s="44"/>
      <c r="AB253" s="44"/>
      <c r="CD253" s="44"/>
      <c r="CE253" s="44"/>
    </row>
    <row r="254" spans="25:83">
      <c r="Y254" s="44"/>
      <c r="Z254" s="44"/>
      <c r="AA254" s="44"/>
      <c r="AB254" s="44"/>
      <c r="CD254" s="44"/>
      <c r="CE254" s="44"/>
    </row>
    <row r="255" spans="25:83">
      <c r="Y255" s="44"/>
      <c r="Z255" s="44"/>
      <c r="AA255" s="44"/>
      <c r="AB255" s="44"/>
      <c r="CD255" s="44"/>
      <c r="CE255" s="44"/>
    </row>
    <row r="256" spans="25:83">
      <c r="Y256" s="44"/>
      <c r="Z256" s="44"/>
      <c r="AA256" s="44"/>
      <c r="AB256" s="44"/>
      <c r="CD256" s="44"/>
      <c r="CE256" s="44"/>
    </row>
    <row r="257" spans="25:83">
      <c r="Y257" s="44"/>
      <c r="Z257" s="44"/>
      <c r="AA257" s="44"/>
      <c r="AB257" s="44"/>
      <c r="CD257" s="44"/>
      <c r="CE257" s="44"/>
    </row>
    <row r="258" spans="25:83">
      <c r="Y258" s="44"/>
      <c r="Z258" s="44"/>
      <c r="AA258" s="44"/>
      <c r="AB258" s="44"/>
      <c r="CD258" s="44"/>
      <c r="CE258" s="44"/>
    </row>
    <row r="259" spans="25:83">
      <c r="Y259" s="44"/>
      <c r="Z259" s="44"/>
      <c r="AA259" s="44"/>
      <c r="AB259" s="44"/>
      <c r="CD259" s="44"/>
      <c r="CE259" s="44"/>
    </row>
    <row r="260" spans="25:83">
      <c r="Y260" s="44"/>
      <c r="Z260" s="44"/>
      <c r="AA260" s="44"/>
      <c r="AB260" s="44"/>
      <c r="CD260" s="44"/>
      <c r="CE260" s="44"/>
    </row>
    <row r="261" spans="25:83">
      <c r="Y261" s="44"/>
      <c r="Z261" s="44"/>
      <c r="AA261" s="44"/>
      <c r="AB261" s="44"/>
      <c r="CD261" s="44"/>
      <c r="CE261" s="44"/>
    </row>
    <row r="262" spans="25:83">
      <c r="Y262" s="44"/>
      <c r="Z262" s="44"/>
      <c r="AA262" s="44"/>
      <c r="AB262" s="44"/>
      <c r="CD262" s="44"/>
      <c r="CE262" s="44"/>
    </row>
    <row r="263" spans="25:83">
      <c r="Y263" s="44"/>
      <c r="Z263" s="44"/>
      <c r="AA263" s="44"/>
      <c r="AB263" s="44"/>
      <c r="CD263" s="44"/>
      <c r="CE263" s="44"/>
    </row>
    <row r="264" spans="25:83">
      <c r="Y264" s="44"/>
      <c r="Z264" s="44"/>
      <c r="AA264" s="44"/>
      <c r="AB264" s="44"/>
      <c r="CD264" s="44"/>
      <c r="CE264" s="44"/>
    </row>
    <row r="265" spans="25:83">
      <c r="Y265" s="44"/>
      <c r="Z265" s="44"/>
      <c r="AA265" s="44"/>
      <c r="AB265" s="44"/>
      <c r="CD265" s="44"/>
      <c r="CE265" s="44"/>
    </row>
    <row r="266" spans="25:83">
      <c r="Y266" s="44"/>
      <c r="Z266" s="44"/>
      <c r="AA266" s="44"/>
      <c r="AB266" s="44"/>
      <c r="CD266" s="44"/>
      <c r="CE266" s="44"/>
    </row>
    <row r="267" spans="25:83">
      <c r="Y267" s="44"/>
      <c r="Z267" s="44"/>
      <c r="AA267" s="44"/>
      <c r="AB267" s="44"/>
      <c r="CD267" s="44"/>
      <c r="CE267" s="44"/>
    </row>
    <row r="268" spans="25:83">
      <c r="Y268" s="44"/>
      <c r="Z268" s="44"/>
      <c r="AA268" s="44"/>
      <c r="AB268" s="44"/>
      <c r="CD268" s="44"/>
      <c r="CE268" s="44"/>
    </row>
    <row r="269" spans="25:83">
      <c r="Y269" s="44"/>
      <c r="Z269" s="44"/>
      <c r="AA269" s="44"/>
      <c r="AB269" s="44"/>
      <c r="CD269" s="44"/>
      <c r="CE269" s="44"/>
    </row>
    <row r="270" spans="25:83">
      <c r="Y270" s="44"/>
      <c r="Z270" s="44"/>
      <c r="AA270" s="44"/>
      <c r="AB270" s="44"/>
      <c r="CD270" s="44"/>
      <c r="CE270" s="44"/>
    </row>
    <row r="271" spans="25:83">
      <c r="Y271" s="44"/>
      <c r="Z271" s="44"/>
      <c r="AA271" s="44"/>
      <c r="AB271" s="44"/>
      <c r="CD271" s="44"/>
      <c r="CE271" s="44"/>
    </row>
    <row r="272" spans="25:83">
      <c r="Y272" s="44"/>
      <c r="Z272" s="44"/>
      <c r="AA272" s="44"/>
      <c r="AB272" s="44"/>
      <c r="CD272" s="44"/>
      <c r="CE272" s="44"/>
    </row>
    <row r="273" spans="25:83">
      <c r="Y273" s="44"/>
      <c r="Z273" s="44"/>
      <c r="AA273" s="44"/>
      <c r="AB273" s="44"/>
      <c r="CD273" s="44"/>
      <c r="CE273" s="44"/>
    </row>
    <row r="274" spans="25:83">
      <c r="Y274" s="44"/>
      <c r="Z274" s="44"/>
      <c r="AA274" s="44"/>
      <c r="AB274" s="44"/>
      <c r="CD274" s="44"/>
      <c r="CE274" s="44"/>
    </row>
    <row r="275" spans="25:83">
      <c r="Y275" s="44"/>
      <c r="Z275" s="44"/>
      <c r="AA275" s="44"/>
      <c r="AB275" s="44"/>
      <c r="CD275" s="44"/>
      <c r="CE275" s="44"/>
    </row>
    <row r="276" spans="25:83">
      <c r="Y276" s="44"/>
      <c r="Z276" s="44"/>
      <c r="AA276" s="44"/>
      <c r="AB276" s="44"/>
      <c r="CD276" s="44"/>
      <c r="CE276" s="44"/>
    </row>
    <row r="277" spans="25:83">
      <c r="Y277" s="44"/>
      <c r="Z277" s="44"/>
      <c r="AA277" s="44"/>
      <c r="AB277" s="44"/>
      <c r="CD277" s="44"/>
      <c r="CE277" s="44"/>
    </row>
    <row r="278" spans="25:83">
      <c r="Y278" s="44"/>
      <c r="Z278" s="44"/>
      <c r="AA278" s="44"/>
      <c r="AB278" s="44"/>
      <c r="CD278" s="44"/>
      <c r="CE278" s="44"/>
    </row>
    <row r="279" spans="25:83">
      <c r="Y279" s="44"/>
      <c r="Z279" s="44"/>
      <c r="AA279" s="44"/>
      <c r="AB279" s="44"/>
      <c r="CD279" s="44"/>
      <c r="CE279" s="44"/>
    </row>
    <row r="280" spans="25:83">
      <c r="Y280" s="44"/>
      <c r="Z280" s="44"/>
      <c r="AA280" s="44"/>
      <c r="AB280" s="44"/>
      <c r="CD280" s="44"/>
      <c r="CE280" s="44"/>
    </row>
    <row r="281" spans="25:83">
      <c r="Y281" s="44"/>
      <c r="Z281" s="44"/>
      <c r="AA281" s="44"/>
      <c r="AB281" s="44"/>
      <c r="CD281" s="44"/>
      <c r="CE281" s="44"/>
    </row>
    <row r="282" spans="25:83">
      <c r="Y282" s="44"/>
      <c r="Z282" s="44"/>
      <c r="AA282" s="44"/>
      <c r="AB282" s="44"/>
      <c r="CD282" s="44"/>
      <c r="CE282" s="44"/>
    </row>
    <row r="283" spans="25:83">
      <c r="Y283" s="44"/>
      <c r="Z283" s="44"/>
      <c r="AA283" s="44"/>
      <c r="AB283" s="44"/>
      <c r="CD283" s="44"/>
      <c r="CE283" s="44"/>
    </row>
    <row r="284" spans="25:83">
      <c r="Y284" s="44"/>
      <c r="Z284" s="44"/>
      <c r="AA284" s="44"/>
      <c r="AB284" s="44"/>
      <c r="CD284" s="44"/>
      <c r="CE284" s="44"/>
    </row>
    <row r="285" spans="25:83">
      <c r="Y285" s="44"/>
      <c r="Z285" s="44"/>
      <c r="AA285" s="44"/>
      <c r="AB285" s="44"/>
      <c r="CD285" s="44"/>
      <c r="CE285" s="44"/>
    </row>
    <row r="286" spans="25:83">
      <c r="Y286" s="44"/>
      <c r="Z286" s="44"/>
      <c r="AA286" s="44"/>
      <c r="AB286" s="44"/>
      <c r="CD286" s="44"/>
      <c r="CE286" s="44"/>
    </row>
    <row r="287" spans="25:83">
      <c r="Y287" s="44"/>
      <c r="Z287" s="44"/>
      <c r="AA287" s="44"/>
      <c r="AB287" s="44"/>
      <c r="CD287" s="44"/>
      <c r="CE287" s="44"/>
    </row>
    <row r="288" spans="25:83">
      <c r="Y288" s="44"/>
      <c r="Z288" s="44"/>
      <c r="AA288" s="44"/>
      <c r="AB288" s="44"/>
      <c r="CD288" s="44"/>
      <c r="CE288" s="44"/>
    </row>
    <row r="289" spans="25:83">
      <c r="Y289" s="44"/>
      <c r="Z289" s="44"/>
      <c r="AA289" s="44"/>
      <c r="AB289" s="44"/>
      <c r="CD289" s="44"/>
      <c r="CE289" s="44"/>
    </row>
    <row r="290" spans="25:83">
      <c r="Y290" s="44"/>
      <c r="Z290" s="44"/>
      <c r="AA290" s="44"/>
      <c r="AB290" s="44"/>
      <c r="CD290" s="44"/>
      <c r="CE290" s="44"/>
    </row>
    <row r="291" spans="25:83">
      <c r="Y291" s="44"/>
      <c r="Z291" s="44"/>
      <c r="AA291" s="44"/>
      <c r="AB291" s="44"/>
      <c r="CD291" s="44"/>
      <c r="CE291" s="44"/>
    </row>
    <row r="292" spans="25:83">
      <c r="Y292" s="44"/>
      <c r="Z292" s="44"/>
      <c r="AA292" s="44"/>
      <c r="AB292" s="44"/>
      <c r="CD292" s="44"/>
      <c r="CE292" s="44"/>
    </row>
    <row r="293" spans="25:83">
      <c r="Y293" s="44"/>
      <c r="Z293" s="44"/>
      <c r="AA293" s="44"/>
      <c r="AB293" s="44"/>
      <c r="CD293" s="44"/>
      <c r="CE293" s="44"/>
    </row>
    <row r="294" spans="25:83">
      <c r="Y294" s="44"/>
      <c r="Z294" s="44"/>
      <c r="AA294" s="44"/>
      <c r="AB294" s="44"/>
      <c r="CD294" s="44"/>
      <c r="CE294" s="44"/>
    </row>
    <row r="295" spans="25:83">
      <c r="Y295" s="44"/>
      <c r="Z295" s="44"/>
      <c r="AA295" s="44"/>
      <c r="AB295" s="44"/>
      <c r="CD295" s="44"/>
      <c r="CE295" s="44"/>
    </row>
    <row r="296" spans="25:83">
      <c r="Y296" s="44"/>
      <c r="Z296" s="44"/>
      <c r="AA296" s="44"/>
      <c r="AB296" s="44"/>
      <c r="CD296" s="44"/>
      <c r="CE296" s="44"/>
    </row>
    <row r="297" spans="25:83">
      <c r="Y297" s="44"/>
      <c r="Z297" s="44"/>
      <c r="AA297" s="44"/>
      <c r="AB297" s="44"/>
      <c r="CD297" s="44"/>
      <c r="CE297" s="44"/>
    </row>
    <row r="298" spans="25:83">
      <c r="Y298" s="44"/>
      <c r="Z298" s="44"/>
      <c r="AA298" s="44"/>
      <c r="AB298" s="44"/>
      <c r="CD298" s="44"/>
      <c r="CE298" s="44"/>
    </row>
    <row r="299" spans="25:83">
      <c r="Y299" s="44"/>
      <c r="Z299" s="44"/>
      <c r="AA299" s="44"/>
      <c r="AB299" s="44"/>
      <c r="CD299" s="44"/>
      <c r="CE299" s="44"/>
    </row>
    <row r="300" spans="25:83">
      <c r="Y300" s="44"/>
      <c r="Z300" s="44"/>
      <c r="AA300" s="44"/>
      <c r="AB300" s="44"/>
      <c r="CD300" s="44"/>
      <c r="CE300" s="44"/>
    </row>
    <row r="301" spans="25:83">
      <c r="Y301" s="44"/>
      <c r="Z301" s="44"/>
      <c r="AA301" s="44"/>
      <c r="AB301" s="44"/>
      <c r="CD301" s="44"/>
      <c r="CE301" s="44"/>
    </row>
    <row r="302" spans="25:83">
      <c r="Y302" s="44"/>
      <c r="Z302" s="44"/>
      <c r="AA302" s="44"/>
      <c r="AB302" s="44"/>
      <c r="CD302" s="44"/>
      <c r="CE302" s="44"/>
    </row>
    <row r="303" spans="25:83">
      <c r="Y303" s="44"/>
      <c r="Z303" s="44"/>
      <c r="AA303" s="44"/>
      <c r="AB303" s="44"/>
      <c r="CD303" s="44"/>
      <c r="CE303" s="44"/>
    </row>
    <row r="304" spans="25:83">
      <c r="Y304" s="44"/>
      <c r="Z304" s="44"/>
      <c r="AA304" s="44"/>
      <c r="AB304" s="44"/>
      <c r="CD304" s="44"/>
      <c r="CE304" s="44"/>
    </row>
    <row r="305" spans="25:83">
      <c r="Y305" s="44"/>
      <c r="Z305" s="44"/>
      <c r="AA305" s="44"/>
      <c r="AB305" s="44"/>
      <c r="CD305" s="44"/>
      <c r="CE305" s="44"/>
    </row>
    <row r="306" spans="25:83">
      <c r="Y306" s="44"/>
      <c r="Z306" s="44"/>
      <c r="AA306" s="44"/>
      <c r="AB306" s="44"/>
      <c r="CD306" s="44"/>
      <c r="CE306" s="44"/>
    </row>
    <row r="307" spans="25:83">
      <c r="Y307" s="44"/>
      <c r="Z307" s="44"/>
      <c r="AA307" s="44"/>
      <c r="AB307" s="44"/>
      <c r="CD307" s="44"/>
      <c r="CE307" s="44"/>
    </row>
    <row r="308" spans="25:83">
      <c r="Y308" s="44"/>
      <c r="Z308" s="44"/>
      <c r="AA308" s="44"/>
      <c r="AB308" s="44"/>
      <c r="CD308" s="44"/>
      <c r="CE308" s="44"/>
    </row>
    <row r="309" spans="25:83">
      <c r="Y309" s="44"/>
      <c r="Z309" s="44"/>
      <c r="AA309" s="44"/>
      <c r="AB309" s="44"/>
      <c r="CD309" s="44"/>
      <c r="CE309" s="44"/>
    </row>
    <row r="310" spans="25:83">
      <c r="Y310" s="44"/>
      <c r="Z310" s="44"/>
      <c r="AA310" s="44"/>
      <c r="AB310" s="44"/>
      <c r="CD310" s="44"/>
      <c r="CE310" s="44"/>
    </row>
    <row r="311" spans="25:83">
      <c r="Y311" s="44"/>
      <c r="Z311" s="44"/>
      <c r="AA311" s="44"/>
      <c r="AB311" s="44"/>
      <c r="CD311" s="44"/>
      <c r="CE311" s="44"/>
    </row>
    <row r="312" spans="25:83">
      <c r="Y312" s="44"/>
      <c r="Z312" s="44"/>
      <c r="AA312" s="44"/>
      <c r="AB312" s="44"/>
      <c r="CD312" s="44"/>
      <c r="CE312" s="44"/>
    </row>
    <row r="313" spans="25:83">
      <c r="Y313" s="44"/>
      <c r="Z313" s="44"/>
      <c r="AA313" s="44"/>
      <c r="AB313" s="44"/>
      <c r="CD313" s="44"/>
      <c r="CE313" s="44"/>
    </row>
    <row r="314" spans="25:83">
      <c r="Y314" s="44"/>
      <c r="Z314" s="44"/>
      <c r="AA314" s="44"/>
      <c r="AB314" s="44"/>
      <c r="CD314" s="44"/>
      <c r="CE314" s="44"/>
    </row>
    <row r="315" spans="25:83">
      <c r="Y315" s="44"/>
      <c r="Z315" s="44"/>
      <c r="AA315" s="44"/>
      <c r="AB315" s="44"/>
      <c r="CD315" s="44"/>
      <c r="CE315" s="44"/>
    </row>
    <row r="316" spans="25:83">
      <c r="Y316" s="44"/>
      <c r="Z316" s="44"/>
      <c r="AA316" s="44"/>
      <c r="AB316" s="44"/>
      <c r="CD316" s="44"/>
      <c r="CE316" s="44"/>
    </row>
    <row r="317" spans="25:83">
      <c r="Y317" s="44"/>
      <c r="Z317" s="44"/>
      <c r="AA317" s="44"/>
      <c r="AB317" s="44"/>
      <c r="CD317" s="44"/>
      <c r="CE317" s="44"/>
    </row>
    <row r="318" spans="25:83">
      <c r="Y318" s="44"/>
      <c r="Z318" s="44"/>
      <c r="AA318" s="44"/>
      <c r="AB318" s="44"/>
      <c r="CD318" s="44"/>
      <c r="CE318" s="44"/>
    </row>
    <row r="319" spans="25:83">
      <c r="Y319" s="44"/>
      <c r="Z319" s="44"/>
      <c r="AA319" s="44"/>
      <c r="AB319" s="44"/>
      <c r="CD319" s="44"/>
      <c r="CE319" s="44"/>
    </row>
    <row r="320" spans="25:83">
      <c r="Y320" s="44"/>
      <c r="Z320" s="44"/>
      <c r="AA320" s="44"/>
      <c r="AB320" s="44"/>
      <c r="CD320" s="44"/>
      <c r="CE320" s="44"/>
    </row>
    <row r="321" spans="25:83">
      <c r="Y321" s="44"/>
      <c r="Z321" s="44"/>
      <c r="AA321" s="44"/>
      <c r="AB321" s="44"/>
      <c r="CD321" s="44"/>
      <c r="CE321" s="44"/>
    </row>
    <row r="322" spans="25:83">
      <c r="Y322" s="44"/>
      <c r="Z322" s="44"/>
      <c r="AA322" s="44"/>
      <c r="AB322" s="44"/>
      <c r="CD322" s="44"/>
      <c r="CE322" s="44"/>
    </row>
    <row r="323" spans="25:83">
      <c r="Y323" s="44"/>
      <c r="Z323" s="44"/>
      <c r="AA323" s="44"/>
      <c r="AB323" s="44"/>
      <c r="CD323" s="44"/>
      <c r="CE323" s="44"/>
    </row>
    <row r="324" spans="25:83">
      <c r="Y324" s="44"/>
      <c r="Z324" s="44"/>
      <c r="AA324" s="44"/>
      <c r="AB324" s="44"/>
      <c r="CD324" s="44"/>
      <c r="CE324" s="44"/>
    </row>
    <row r="325" spans="25:83">
      <c r="Y325" s="44"/>
      <c r="Z325" s="44"/>
      <c r="AA325" s="44"/>
      <c r="AB325" s="44"/>
      <c r="CD325" s="44"/>
      <c r="CE325" s="44"/>
    </row>
    <row r="326" spans="25:83">
      <c r="Y326" s="44"/>
      <c r="Z326" s="44"/>
      <c r="AA326" s="44"/>
      <c r="AB326" s="44"/>
      <c r="CD326" s="44"/>
      <c r="CE326" s="44"/>
    </row>
    <row r="327" spans="25:83">
      <c r="Y327" s="44"/>
      <c r="Z327" s="44"/>
      <c r="AA327" s="44"/>
      <c r="AB327" s="44"/>
      <c r="CD327" s="44"/>
      <c r="CE327" s="44"/>
    </row>
    <row r="328" spans="25:83">
      <c r="Y328" s="44"/>
      <c r="Z328" s="44"/>
      <c r="AA328" s="44"/>
      <c r="AB328" s="44"/>
      <c r="CD328" s="44"/>
      <c r="CE328" s="44"/>
    </row>
    <row r="329" spans="25:83">
      <c r="Y329" s="44"/>
      <c r="Z329" s="44"/>
      <c r="AA329" s="44"/>
      <c r="AB329" s="44"/>
      <c r="CD329" s="44"/>
      <c r="CE329" s="44"/>
    </row>
    <row r="330" spans="25:83">
      <c r="Y330" s="44"/>
      <c r="Z330" s="44"/>
      <c r="AA330" s="44"/>
      <c r="AB330" s="44"/>
      <c r="CD330" s="44"/>
      <c r="CE330" s="44"/>
    </row>
    <row r="331" spans="25:83">
      <c r="Y331" s="44"/>
      <c r="Z331" s="44"/>
      <c r="AA331" s="44"/>
      <c r="AB331" s="44"/>
      <c r="CD331" s="44"/>
      <c r="CE331" s="44"/>
    </row>
    <row r="332" spans="25:83">
      <c r="Y332" s="44"/>
      <c r="Z332" s="44"/>
      <c r="AA332" s="44"/>
      <c r="AB332" s="44"/>
      <c r="CD332" s="44"/>
      <c r="CE332" s="44"/>
    </row>
    <row r="333" spans="25:83">
      <c r="Y333" s="44"/>
      <c r="Z333" s="44"/>
      <c r="AA333" s="44"/>
      <c r="AB333" s="44"/>
      <c r="CD333" s="44"/>
      <c r="CE333" s="44"/>
    </row>
    <row r="334" spans="25:83">
      <c r="Y334" s="44"/>
      <c r="Z334" s="44"/>
      <c r="AA334" s="44"/>
      <c r="AB334" s="44"/>
      <c r="CD334" s="44"/>
      <c r="CE334" s="44"/>
    </row>
    <row r="335" spans="25:83">
      <c r="Y335" s="44"/>
      <c r="Z335" s="44"/>
      <c r="AA335" s="44"/>
      <c r="AB335" s="44"/>
      <c r="CD335" s="44"/>
      <c r="CE335" s="44"/>
    </row>
    <row r="336" spans="25:83">
      <c r="Y336" s="44"/>
      <c r="Z336" s="44"/>
      <c r="AA336" s="44"/>
      <c r="AB336" s="44"/>
      <c r="CD336" s="44"/>
      <c r="CE336" s="44"/>
    </row>
    <row r="337" spans="25:83">
      <c r="Y337" s="44"/>
      <c r="Z337" s="44"/>
      <c r="AA337" s="44"/>
      <c r="AB337" s="44"/>
      <c r="CD337" s="44"/>
      <c r="CE337" s="44"/>
    </row>
    <row r="338" spans="25:83">
      <c r="Y338" s="44"/>
      <c r="Z338" s="44"/>
      <c r="AA338" s="44"/>
      <c r="AB338" s="44"/>
      <c r="CD338" s="44"/>
      <c r="CE338" s="44"/>
    </row>
    <row r="339" spans="25:83">
      <c r="Y339" s="44"/>
      <c r="Z339" s="44"/>
      <c r="AA339" s="44"/>
      <c r="AB339" s="44"/>
      <c r="CD339" s="44"/>
      <c r="CE339" s="44"/>
    </row>
    <row r="340" spans="25:83">
      <c r="Y340" s="44"/>
      <c r="Z340" s="44"/>
      <c r="AA340" s="44"/>
      <c r="AB340" s="44"/>
      <c r="CD340" s="44"/>
      <c r="CE340" s="44"/>
    </row>
    <row r="341" spans="25:83">
      <c r="Y341" s="44"/>
      <c r="Z341" s="44"/>
      <c r="AA341" s="44"/>
      <c r="AB341" s="44"/>
      <c r="CD341" s="44"/>
      <c r="CE341" s="44"/>
    </row>
    <row r="342" spans="25:83">
      <c r="Y342" s="44"/>
      <c r="Z342" s="44"/>
      <c r="AA342" s="44"/>
      <c r="AB342" s="44"/>
      <c r="CD342" s="44"/>
      <c r="CE342" s="44"/>
    </row>
    <row r="343" spans="25:83">
      <c r="Y343" s="44"/>
      <c r="Z343" s="44"/>
      <c r="AA343" s="44"/>
      <c r="AB343" s="44"/>
      <c r="CD343" s="44"/>
      <c r="CE343" s="44"/>
    </row>
    <row r="344" spans="25:83">
      <c r="Y344" s="44"/>
      <c r="Z344" s="44"/>
      <c r="AA344" s="44"/>
      <c r="AB344" s="44"/>
      <c r="CD344" s="44"/>
      <c r="CE344" s="44"/>
    </row>
    <row r="345" spans="25:83">
      <c r="Y345" s="44"/>
      <c r="Z345" s="44"/>
      <c r="AA345" s="44"/>
      <c r="AB345" s="44"/>
      <c r="CD345" s="44"/>
      <c r="CE345" s="44"/>
    </row>
    <row r="346" spans="25:83">
      <c r="Y346" s="44"/>
      <c r="Z346" s="44"/>
      <c r="AA346" s="44"/>
      <c r="AB346" s="44"/>
      <c r="CD346" s="44"/>
      <c r="CE346" s="44"/>
    </row>
    <row r="347" spans="25:83">
      <c r="Y347" s="44"/>
      <c r="Z347" s="44"/>
      <c r="AA347" s="44"/>
      <c r="AB347" s="44"/>
      <c r="CD347" s="44"/>
      <c r="CE347" s="44"/>
    </row>
    <row r="348" spans="25:83">
      <c r="Y348" s="44"/>
      <c r="Z348" s="44"/>
      <c r="AA348" s="44"/>
      <c r="AB348" s="44"/>
      <c r="CD348" s="44"/>
      <c r="CE348" s="44"/>
    </row>
    <row r="349" spans="25:83">
      <c r="Y349" s="44"/>
      <c r="Z349" s="44"/>
      <c r="AA349" s="44"/>
      <c r="AB349" s="44"/>
      <c r="CD349" s="44"/>
      <c r="CE349" s="44"/>
    </row>
  </sheetData>
  <autoFilter ref="R1:X349"/>
  <mergeCells count="42">
    <mergeCell ref="B2:AH2"/>
    <mergeCell ref="B4:AH4"/>
    <mergeCell ref="B7:J9"/>
    <mergeCell ref="K7:X7"/>
    <mergeCell ref="Y7:Y10"/>
    <mergeCell ref="Z7:Z10"/>
    <mergeCell ref="AA7:AA10"/>
    <mergeCell ref="AB7:AB10"/>
    <mergeCell ref="AC7:AG7"/>
    <mergeCell ref="AH7:AH10"/>
    <mergeCell ref="K8:Q8"/>
    <mergeCell ref="R8:X8"/>
    <mergeCell ref="K9:M9"/>
    <mergeCell ref="N9:P9"/>
    <mergeCell ref="Q9:Q10"/>
    <mergeCell ref="R9:T9"/>
    <mergeCell ref="U9:W9"/>
    <mergeCell ref="X9:X10"/>
    <mergeCell ref="B12:B13"/>
    <mergeCell ref="C12:C13"/>
    <mergeCell ref="AJ12:AJ13"/>
    <mergeCell ref="AK12:AK13"/>
    <mergeCell ref="AL12:AL13"/>
    <mergeCell ref="AM12:AM13"/>
    <mergeCell ref="AM14:AM16"/>
    <mergeCell ref="B14:B16"/>
    <mergeCell ref="C14:C16"/>
    <mergeCell ref="AJ14:AJ16"/>
    <mergeCell ref="AK14:AK16"/>
    <mergeCell ref="AL14:AL16"/>
    <mergeCell ref="B24:G24"/>
    <mergeCell ref="A26:AI26"/>
    <mergeCell ref="X21:X22"/>
    <mergeCell ref="Y21:Y22"/>
    <mergeCell ref="Z21:Z22"/>
    <mergeCell ref="AB21:AB22"/>
    <mergeCell ref="AC21:AG21"/>
    <mergeCell ref="B21:G22"/>
    <mergeCell ref="J21:J22"/>
    <mergeCell ref="K21:P22"/>
    <mergeCell ref="Q21:Q22"/>
    <mergeCell ref="R21:W22"/>
  </mergeCells>
  <phoneticPr fontId="0" type="noConversion"/>
  <conditionalFormatting sqref="AG11:AH11 AH12:AH19 AG12:AG20">
    <cfRule type="cellIs" dxfId="480" priority="8" stopIfTrue="1" operator="equal">
      <formula>"X"</formula>
    </cfRule>
  </conditionalFormatting>
  <conditionalFormatting sqref="AC11:AC20">
    <cfRule type="cellIs" dxfId="479" priority="4" stopIfTrue="1" operator="equal">
      <formula>"X"</formula>
    </cfRule>
  </conditionalFormatting>
  <conditionalFormatting sqref="AF11:AF20">
    <cfRule type="cellIs" dxfId="478" priority="5" stopIfTrue="1" operator="equal">
      <formula>"X"</formula>
    </cfRule>
  </conditionalFormatting>
  <conditionalFormatting sqref="AD11:AD20">
    <cfRule type="cellIs" dxfId="477" priority="6" stopIfTrue="1" operator="equal">
      <formula>"X"</formula>
    </cfRule>
  </conditionalFormatting>
  <conditionalFormatting sqref="AE11:AE20">
    <cfRule type="cellIs" dxfId="476" priority="7" stopIfTrue="1" operator="equal">
      <formula>"X"</formula>
    </cfRule>
  </conditionalFormatting>
  <conditionalFormatting sqref="AH20">
    <cfRule type="cellIs" dxfId="475" priority="2" stopIfTrue="1" operator="equal">
      <formula>"X"</formula>
    </cfRule>
  </conditionalFormatting>
  <hyperlinks>
    <hyperlink ref="Q5" location="'3'!A1" display="'3'!A1"/>
    <hyperlink ref="Q6" location="'4'!A1" display="'4'!A1"/>
    <hyperlink ref="Q7" location="'5'!A1" display="'5'!A1"/>
    <hyperlink ref="Q8" location="'6'!A1" display="'6'!A1"/>
    <hyperlink ref="Q9" location="'7'!A1" display="'7'!A1"/>
    <hyperlink ref="Q10" location="'8'!A1" display="'8'!A1"/>
    <hyperlink ref="Q3" location="'1'!A1" display="'1'!A1"/>
    <hyperlink ref="Q11" location="'9'!A1" display="'9'!A1"/>
  </hyperlinks>
  <pageMargins left="0.25" right="0.25" top="0.75" bottom="0.75" header="0.3" footer="0.3"/>
  <pageSetup paperSize="9" scale="65" orientation="landscape" r:id="rId1"/>
</worksheet>
</file>

<file path=xl/worksheets/sheet3.xml><?xml version="1.0" encoding="utf-8"?>
<worksheet xmlns="http://schemas.openxmlformats.org/spreadsheetml/2006/main" xmlns:r="http://schemas.openxmlformats.org/officeDocument/2006/relationships">
  <sheetPr>
    <tabColor rgb="FF00B050"/>
    <pageSetUpPr fitToPage="1"/>
  </sheetPr>
  <dimension ref="A1:BH317"/>
  <sheetViews>
    <sheetView view="pageBreakPreview" topLeftCell="A16" zoomScale="80" zoomScaleNormal="80" zoomScaleSheetLayoutView="80" workbookViewId="0">
      <selection activeCell="A37" sqref="A37:W37"/>
    </sheetView>
  </sheetViews>
  <sheetFormatPr defaultColWidth="5.140625" defaultRowHeight="15"/>
  <cols>
    <col min="1" max="26" width="5.28515625" style="37" customWidth="1"/>
    <col min="27" max="27" width="5.28515625" style="38" customWidth="1"/>
    <col min="28" max="33" width="5.28515625" style="37" customWidth="1"/>
    <col min="34" max="35" width="5.28515625" style="2" customWidth="1"/>
    <col min="36" max="16384" width="5.140625" style="2"/>
  </cols>
  <sheetData>
    <row r="1" spans="1:60" ht="3" customHeight="1" thickBot="1">
      <c r="A1" s="508"/>
      <c r="B1" s="509"/>
      <c r="C1" s="509"/>
      <c r="D1" s="509"/>
      <c r="E1" s="509"/>
      <c r="F1" s="509"/>
      <c r="G1" s="509"/>
      <c r="H1" s="509"/>
      <c r="I1" s="509"/>
      <c r="J1" s="509"/>
      <c r="K1" s="509"/>
      <c r="L1" s="509"/>
      <c r="M1" s="509"/>
      <c r="N1" s="509"/>
      <c r="O1" s="509"/>
      <c r="P1" s="509"/>
      <c r="Q1" s="509"/>
      <c r="R1" s="509"/>
      <c r="S1" s="509"/>
      <c r="T1" s="509"/>
      <c r="U1" s="509"/>
      <c r="V1" s="509"/>
      <c r="W1" s="509"/>
      <c r="X1" s="509"/>
      <c r="Y1" s="509"/>
      <c r="Z1" s="509"/>
      <c r="AA1" s="509"/>
      <c r="AB1" s="509"/>
      <c r="AC1" s="509"/>
      <c r="AD1" s="509"/>
      <c r="AE1" s="509"/>
      <c r="AF1" s="509"/>
      <c r="AG1" s="510"/>
      <c r="AH1" s="1"/>
      <c r="AI1" s="1"/>
      <c r="AJ1" s="1"/>
      <c r="AK1" s="1"/>
    </row>
    <row r="2" spans="1:60" ht="30" customHeight="1" thickTop="1" thickBot="1">
      <c r="A2" s="511" t="s">
        <v>223</v>
      </c>
      <c r="B2" s="511"/>
      <c r="C2" s="511"/>
      <c r="D2" s="511"/>
      <c r="E2" s="511"/>
      <c r="F2" s="511"/>
      <c r="G2" s="511"/>
      <c r="H2" s="511"/>
      <c r="I2" s="511"/>
      <c r="J2" s="511"/>
      <c r="K2" s="511"/>
      <c r="L2" s="511"/>
      <c r="M2" s="511"/>
      <c r="N2" s="511"/>
      <c r="O2" s="511"/>
      <c r="P2" s="511"/>
      <c r="Q2" s="511"/>
      <c r="R2" s="511"/>
      <c r="S2" s="511"/>
      <c r="T2" s="511"/>
      <c r="U2" s="511"/>
      <c r="V2" s="511"/>
      <c r="W2" s="511"/>
      <c r="X2" s="511"/>
      <c r="Y2" s="511"/>
      <c r="Z2" s="511"/>
      <c r="AA2" s="511"/>
      <c r="AB2" s="511"/>
      <c r="AC2" s="511"/>
      <c r="AD2" s="511"/>
      <c r="AE2" s="511"/>
      <c r="AF2" s="511"/>
      <c r="AG2" s="511"/>
      <c r="AH2" s="511"/>
      <c r="AI2" s="511"/>
      <c r="AJ2" s="1"/>
      <c r="AK2" s="1"/>
    </row>
    <row r="3" spans="1:60" s="5" customFormat="1" ht="35.25" customHeight="1" thickTop="1" thickBot="1">
      <c r="A3" s="512" t="s">
        <v>3</v>
      </c>
      <c r="B3" s="513"/>
      <c r="C3" s="513"/>
      <c r="D3" s="513"/>
      <c r="E3" s="513"/>
      <c r="F3" s="513"/>
      <c r="G3" s="513"/>
      <c r="H3" s="513"/>
      <c r="I3" s="513"/>
      <c r="J3" s="513"/>
      <c r="K3" s="513"/>
      <c r="L3" s="513"/>
      <c r="M3" s="513"/>
      <c r="N3" s="513"/>
      <c r="O3" s="513"/>
      <c r="P3" s="513"/>
      <c r="Q3" s="513"/>
      <c r="R3" s="513"/>
      <c r="S3" s="513"/>
      <c r="T3" s="513"/>
      <c r="U3" s="513"/>
      <c r="V3" s="513"/>
      <c r="W3" s="513"/>
      <c r="X3" s="513"/>
      <c r="Y3" s="513"/>
      <c r="Z3" s="513"/>
      <c r="AA3" s="513"/>
      <c r="AB3" s="513"/>
      <c r="AC3" s="513"/>
      <c r="AD3" s="513"/>
      <c r="AE3" s="513"/>
      <c r="AF3" s="513"/>
      <c r="AG3" s="514"/>
      <c r="AH3" s="3" t="s">
        <v>4</v>
      </c>
      <c r="AI3" s="3" t="str">
        <f>'Elenco P.O.'!B10</f>
        <v>Obiettivo Operativo: giunta</v>
      </c>
      <c r="AJ3" s="4"/>
      <c r="AK3" s="4"/>
    </row>
    <row r="4" spans="1:60" s="5" customFormat="1" ht="33" customHeight="1" thickTop="1" thickBot="1">
      <c r="A4" s="515" t="s">
        <v>5</v>
      </c>
      <c r="B4" s="515"/>
      <c r="C4" s="515"/>
      <c r="D4" s="515"/>
      <c r="E4" s="515"/>
      <c r="F4" s="515"/>
      <c r="G4" s="515"/>
      <c r="H4" s="515"/>
      <c r="I4" s="515"/>
      <c r="J4" s="515"/>
      <c r="K4" s="515"/>
      <c r="L4" s="515"/>
      <c r="M4" s="515"/>
      <c r="N4" s="515"/>
      <c r="O4" s="515"/>
      <c r="P4" s="515"/>
      <c r="Q4" s="515"/>
      <c r="R4" s="515"/>
      <c r="S4" s="515">
        <f>'Elenco P.O.'!C1</f>
        <v>0</v>
      </c>
      <c r="T4" s="515"/>
      <c r="U4" s="515"/>
      <c r="V4" s="515"/>
      <c r="W4" s="515"/>
      <c r="X4" s="515"/>
      <c r="Y4" s="515"/>
      <c r="Z4" s="515"/>
      <c r="AA4" s="515"/>
      <c r="AB4" s="515"/>
      <c r="AC4" s="515"/>
      <c r="AD4" s="515"/>
      <c r="AE4" s="515"/>
      <c r="AF4" s="515"/>
      <c r="AG4" s="515"/>
      <c r="AH4" s="515"/>
      <c r="AI4" s="515"/>
      <c r="AJ4" s="4"/>
      <c r="AK4" s="4"/>
    </row>
    <row r="5" spans="1:60" s="7" customFormat="1" ht="35.25" customHeight="1" thickTop="1" thickBot="1">
      <c r="A5" s="511" t="s">
        <v>6</v>
      </c>
      <c r="B5" s="511"/>
      <c r="C5" s="511"/>
      <c r="D5" s="511"/>
      <c r="E5" s="520" t="s">
        <v>7</v>
      </c>
      <c r="F5" s="520"/>
      <c r="G5" s="520"/>
      <c r="H5" s="520"/>
      <c r="I5" s="520"/>
      <c r="J5" s="520"/>
      <c r="K5" s="511" t="s">
        <v>8</v>
      </c>
      <c r="L5" s="511"/>
      <c r="M5" s="511"/>
      <c r="N5" s="511"/>
      <c r="O5" s="511"/>
      <c r="P5" s="520"/>
      <c r="Q5" s="520"/>
      <c r="R5" s="520"/>
      <c r="S5" s="520"/>
      <c r="T5" s="520"/>
      <c r="U5" s="520"/>
      <c r="V5" s="520"/>
      <c r="W5" s="520"/>
      <c r="X5" s="511" t="s">
        <v>9</v>
      </c>
      <c r="Y5" s="511"/>
      <c r="Z5" s="511"/>
      <c r="AA5" s="511"/>
      <c r="AB5" s="511"/>
      <c r="AC5" s="520" t="s">
        <v>10</v>
      </c>
      <c r="AD5" s="520"/>
      <c r="AE5" s="520"/>
      <c r="AF5" s="520"/>
      <c r="AG5" s="520"/>
      <c r="AH5" s="520"/>
      <c r="AI5" s="520"/>
      <c r="AJ5" s="6"/>
      <c r="AK5" s="6"/>
      <c r="BA5" s="516" t="s">
        <v>11</v>
      </c>
      <c r="BB5" s="516"/>
      <c r="BC5" s="516"/>
      <c r="BD5" s="516"/>
      <c r="BE5" s="516"/>
      <c r="BF5" s="516"/>
      <c r="BG5" s="516"/>
      <c r="BH5" s="516"/>
    </row>
    <row r="6" spans="1:60" s="5" customFormat="1" ht="33" customHeight="1" thickTop="1" thickBot="1">
      <c r="A6" s="511" t="s">
        <v>12</v>
      </c>
      <c r="B6" s="511"/>
      <c r="C6" s="511"/>
      <c r="D6" s="511"/>
      <c r="E6" s="528"/>
      <c r="F6" s="528"/>
      <c r="G6" s="528"/>
      <c r="H6" s="528"/>
      <c r="I6" s="528"/>
      <c r="J6" s="528"/>
      <c r="K6" s="528"/>
      <c r="L6" s="528"/>
      <c r="M6" s="528"/>
      <c r="N6" s="528"/>
      <c r="O6" s="528"/>
      <c r="P6" s="528"/>
      <c r="Q6" s="528"/>
      <c r="R6" s="528"/>
      <c r="S6" s="528"/>
      <c r="T6" s="528"/>
      <c r="U6" s="528"/>
      <c r="V6" s="528"/>
      <c r="W6" s="528"/>
      <c r="X6" s="528"/>
      <c r="Y6" s="528"/>
      <c r="Z6" s="528"/>
      <c r="AA6" s="528"/>
      <c r="AB6" s="528"/>
      <c r="AC6" s="528"/>
      <c r="AD6" s="528"/>
      <c r="AE6" s="528"/>
      <c r="AF6" s="528"/>
      <c r="AG6" s="528"/>
      <c r="AH6" s="528"/>
      <c r="AI6" s="528"/>
      <c r="AJ6" s="4"/>
      <c r="AK6" s="4"/>
    </row>
    <row r="7" spans="1:60" s="5" customFormat="1" ht="33.75" customHeight="1" thickTop="1" thickBot="1">
      <c r="A7" s="511" t="s">
        <v>13</v>
      </c>
      <c r="B7" s="511"/>
      <c r="C7" s="511"/>
      <c r="D7" s="511"/>
      <c r="E7" s="521"/>
      <c r="F7" s="521"/>
      <c r="G7" s="521"/>
      <c r="H7" s="521"/>
      <c r="I7" s="521"/>
      <c r="J7" s="521"/>
      <c r="K7" s="521"/>
      <c r="L7" s="521"/>
      <c r="M7" s="521"/>
      <c r="N7" s="521"/>
      <c r="O7" s="521"/>
      <c r="P7" s="521"/>
      <c r="Q7" s="521"/>
      <c r="R7" s="521"/>
      <c r="S7" s="521"/>
      <c r="T7" s="521"/>
      <c r="U7" s="521"/>
      <c r="V7" s="521"/>
      <c r="W7" s="521"/>
      <c r="X7" s="521"/>
      <c r="Y7" s="521"/>
      <c r="Z7" s="521"/>
      <c r="AA7" s="521"/>
      <c r="AB7" s="521"/>
      <c r="AC7" s="521"/>
      <c r="AD7" s="521"/>
      <c r="AE7" s="521"/>
      <c r="AF7" s="521"/>
      <c r="AG7" s="521"/>
      <c r="AH7" s="521"/>
      <c r="AI7" s="521"/>
      <c r="AJ7" s="4"/>
      <c r="AK7" s="4"/>
    </row>
    <row r="8" spans="1:60" s="5" customFormat="1" ht="33.75" customHeight="1" thickTop="1" thickBot="1">
      <c r="A8" s="511" t="s">
        <v>14</v>
      </c>
      <c r="B8" s="511"/>
      <c r="C8" s="511"/>
      <c r="D8" s="511"/>
      <c r="E8" s="521"/>
      <c r="F8" s="521"/>
      <c r="G8" s="521"/>
      <c r="H8" s="521"/>
      <c r="I8" s="521"/>
      <c r="J8" s="521"/>
      <c r="K8" s="521"/>
      <c r="L8" s="521"/>
      <c r="M8" s="521"/>
      <c r="N8" s="521"/>
      <c r="O8" s="521"/>
      <c r="P8" s="521"/>
      <c r="Q8" s="521"/>
      <c r="R8" s="521"/>
      <c r="S8" s="521"/>
      <c r="T8" s="521"/>
      <c r="U8" s="521"/>
      <c r="V8" s="521"/>
      <c r="W8" s="521"/>
      <c r="X8" s="521"/>
      <c r="Y8" s="521"/>
      <c r="Z8" s="521"/>
      <c r="AA8" s="521"/>
      <c r="AB8" s="521"/>
      <c r="AC8" s="521"/>
      <c r="AD8" s="521"/>
      <c r="AE8" s="521"/>
      <c r="AF8" s="521"/>
      <c r="AG8" s="521"/>
      <c r="AH8" s="521"/>
      <c r="AI8" s="521"/>
      <c r="AJ8" s="4"/>
      <c r="AK8" s="4"/>
    </row>
    <row r="9" spans="1:60" s="5" customFormat="1" ht="15" customHeight="1" thickTop="1">
      <c r="A9" s="517" t="s">
        <v>15</v>
      </c>
      <c r="B9" s="518"/>
      <c r="C9" s="518"/>
      <c r="D9" s="518"/>
      <c r="E9" s="518"/>
      <c r="F9" s="518"/>
      <c r="G9" s="518"/>
      <c r="H9" s="518"/>
      <c r="I9" s="518"/>
      <c r="J9" s="518"/>
      <c r="K9" s="518"/>
      <c r="L9" s="518"/>
      <c r="M9" s="518"/>
      <c r="N9" s="518"/>
      <c r="O9" s="518"/>
      <c r="P9" s="518"/>
      <c r="Q9" s="518"/>
      <c r="R9" s="518"/>
      <c r="S9" s="518"/>
      <c r="T9" s="518"/>
      <c r="U9" s="518"/>
      <c r="V9" s="518"/>
      <c r="W9" s="518"/>
      <c r="X9" s="518"/>
      <c r="Y9" s="518"/>
      <c r="Z9" s="518"/>
      <c r="AA9" s="518"/>
      <c r="AB9" s="518"/>
      <c r="AC9" s="518"/>
      <c r="AD9" s="518"/>
      <c r="AE9" s="518"/>
      <c r="AF9" s="518"/>
      <c r="AG9" s="518"/>
      <c r="AH9" s="518"/>
      <c r="AI9" s="519"/>
      <c r="AJ9" s="4"/>
      <c r="AK9" s="4"/>
    </row>
    <row r="10" spans="1:60" s="5" customFormat="1" ht="17.25" customHeight="1" thickBot="1">
      <c r="A10" s="522"/>
      <c r="B10" s="523"/>
      <c r="C10" s="523"/>
      <c r="D10" s="523"/>
      <c r="E10" s="523"/>
      <c r="F10" s="523"/>
      <c r="G10" s="523"/>
      <c r="H10" s="523"/>
      <c r="I10" s="523"/>
      <c r="J10" s="523"/>
      <c r="K10" s="523"/>
      <c r="L10" s="523"/>
      <c r="M10" s="523"/>
      <c r="N10" s="523"/>
      <c r="O10" s="523"/>
      <c r="P10" s="523"/>
      <c r="Q10" s="523"/>
      <c r="R10" s="523"/>
      <c r="S10" s="523"/>
      <c r="T10" s="523"/>
      <c r="U10" s="523"/>
      <c r="V10" s="523"/>
      <c r="W10" s="523"/>
      <c r="X10" s="523"/>
      <c r="Y10" s="523"/>
      <c r="Z10" s="523"/>
      <c r="AA10" s="523"/>
      <c r="AB10" s="523"/>
      <c r="AC10" s="523"/>
      <c r="AD10" s="523"/>
      <c r="AE10" s="523"/>
      <c r="AF10" s="523"/>
      <c r="AG10" s="523"/>
      <c r="AH10" s="523"/>
      <c r="AI10" s="524"/>
      <c r="AJ10" s="4"/>
      <c r="AK10" s="4"/>
    </row>
    <row r="11" spans="1:60" s="5" customFormat="1" ht="45" customHeight="1" thickTop="1" thickBot="1">
      <c r="A11" s="525"/>
      <c r="B11" s="526"/>
      <c r="C11" s="526"/>
      <c r="D11" s="526"/>
      <c r="E11" s="526"/>
      <c r="F11" s="526"/>
      <c r="G11" s="526"/>
      <c r="H11" s="526"/>
      <c r="I11" s="526"/>
      <c r="J11" s="526"/>
      <c r="K11" s="526"/>
      <c r="L11" s="526"/>
      <c r="M11" s="526"/>
      <c r="N11" s="526"/>
      <c r="O11" s="526"/>
      <c r="P11" s="526"/>
      <c r="Q11" s="526"/>
      <c r="R11" s="526"/>
      <c r="S11" s="526"/>
      <c r="T11" s="526"/>
      <c r="U11" s="526"/>
      <c r="V11" s="526"/>
      <c r="W11" s="526"/>
      <c r="X11" s="526"/>
      <c r="Y11" s="526"/>
      <c r="Z11" s="526"/>
      <c r="AA11" s="526"/>
      <c r="AB11" s="526"/>
      <c r="AC11" s="526"/>
      <c r="AD11" s="526"/>
      <c r="AE11" s="526"/>
      <c r="AF11" s="526"/>
      <c r="AG11" s="526"/>
      <c r="AH11" s="526"/>
      <c r="AI11" s="527"/>
      <c r="AJ11" s="4"/>
      <c r="AK11" s="4"/>
    </row>
    <row r="12" spans="1:60" s="5" customFormat="1" ht="21" customHeight="1" thickTop="1" thickBot="1">
      <c r="A12" s="512" t="s">
        <v>16</v>
      </c>
      <c r="B12" s="513"/>
      <c r="C12" s="513"/>
      <c r="D12" s="513"/>
      <c r="E12" s="513"/>
      <c r="F12" s="513"/>
      <c r="G12" s="513"/>
      <c r="H12" s="513"/>
      <c r="I12" s="513"/>
      <c r="J12" s="513"/>
      <c r="K12" s="513"/>
      <c r="L12" s="513"/>
      <c r="M12" s="513"/>
      <c r="N12" s="513"/>
      <c r="O12" s="513"/>
      <c r="P12" s="513"/>
      <c r="Q12" s="513"/>
      <c r="R12" s="513"/>
      <c r="S12" s="513"/>
      <c r="T12" s="513"/>
      <c r="U12" s="513"/>
      <c r="V12" s="513"/>
      <c r="W12" s="513"/>
      <c r="X12" s="513"/>
      <c r="Y12" s="513"/>
      <c r="Z12" s="513"/>
      <c r="AA12" s="513"/>
      <c r="AB12" s="513"/>
      <c r="AC12" s="513"/>
      <c r="AD12" s="513"/>
      <c r="AE12" s="513"/>
      <c r="AF12" s="513"/>
      <c r="AG12" s="513"/>
      <c r="AH12" s="513"/>
      <c r="AI12" s="514"/>
      <c r="AJ12" s="8"/>
      <c r="AK12" s="8"/>
    </row>
    <row r="13" spans="1:60" s="5" customFormat="1" ht="43.5" customHeight="1" thickTop="1" thickBot="1">
      <c r="A13" s="512" t="s">
        <v>17</v>
      </c>
      <c r="B13" s="513"/>
      <c r="C13" s="513"/>
      <c r="D13" s="514"/>
      <c r="E13" s="517" t="str">
        <f>'Elenco P.O.'!E10</f>
        <v>Descrizione</v>
      </c>
      <c r="F13" s="518"/>
      <c r="G13" s="518"/>
      <c r="H13" s="518"/>
      <c r="I13" s="518"/>
      <c r="J13" s="518"/>
      <c r="K13" s="518"/>
      <c r="L13" s="518"/>
      <c r="M13" s="518"/>
      <c r="N13" s="518"/>
      <c r="O13" s="518"/>
      <c r="P13" s="518"/>
      <c r="Q13" s="518"/>
      <c r="R13" s="518"/>
      <c r="S13" s="518"/>
      <c r="T13" s="518"/>
      <c r="U13" s="518"/>
      <c r="V13" s="518"/>
      <c r="W13" s="518"/>
      <c r="X13" s="518"/>
      <c r="Y13" s="518"/>
      <c r="Z13" s="518"/>
      <c r="AA13" s="518"/>
      <c r="AB13" s="518"/>
      <c r="AC13" s="518"/>
      <c r="AD13" s="518"/>
      <c r="AE13" s="518"/>
      <c r="AF13" s="518"/>
      <c r="AG13" s="518"/>
      <c r="AH13" s="518"/>
      <c r="AI13" s="519"/>
      <c r="AJ13" s="4"/>
      <c r="AK13" s="4"/>
    </row>
    <row r="14" spans="1:60" s="5" customFormat="1" ht="16.5" thickTop="1">
      <c r="A14" s="517" t="s">
        <v>18</v>
      </c>
      <c r="B14" s="518"/>
      <c r="C14" s="518"/>
      <c r="D14" s="518"/>
      <c r="E14" s="532" t="s">
        <v>219</v>
      </c>
      <c r="F14" s="534"/>
      <c r="G14" s="534"/>
      <c r="H14" s="534"/>
      <c r="I14" s="534"/>
      <c r="J14" s="534"/>
      <c r="K14" s="534"/>
      <c r="L14" s="534"/>
      <c r="M14" s="532" t="s">
        <v>220</v>
      </c>
      <c r="N14" s="534"/>
      <c r="O14" s="534"/>
      <c r="P14" s="534"/>
      <c r="Q14" s="534"/>
      <c r="R14" s="534"/>
      <c r="S14" s="534"/>
      <c r="T14" s="534"/>
      <c r="U14" s="532" t="s">
        <v>221</v>
      </c>
      <c r="V14" s="534"/>
      <c r="W14" s="534"/>
      <c r="X14" s="534"/>
      <c r="Y14" s="534"/>
      <c r="Z14" s="534"/>
      <c r="AA14" s="534"/>
      <c r="AB14" s="534"/>
      <c r="AC14" s="532" t="s">
        <v>222</v>
      </c>
      <c r="AD14" s="534"/>
      <c r="AE14" s="533"/>
      <c r="AF14" s="532">
        <v>2018</v>
      </c>
      <c r="AG14" s="533"/>
      <c r="AH14" s="532">
        <v>2017</v>
      </c>
      <c r="AI14" s="533"/>
      <c r="AJ14" s="4"/>
      <c r="AK14" s="4"/>
      <c r="AV14" s="4"/>
      <c r="AW14" s="4"/>
      <c r="AX14" s="4"/>
    </row>
    <row r="15" spans="1:60" s="5" customFormat="1" ht="15.75">
      <c r="A15" s="535"/>
      <c r="B15" s="536"/>
      <c r="C15" s="536"/>
      <c r="D15" s="537"/>
      <c r="E15" s="529"/>
      <c r="F15" s="531"/>
      <c r="G15" s="531"/>
      <c r="H15" s="531"/>
      <c r="I15" s="531"/>
      <c r="J15" s="531"/>
      <c r="K15" s="531"/>
      <c r="L15" s="531"/>
      <c r="M15" s="529"/>
      <c r="N15" s="531"/>
      <c r="O15" s="531"/>
      <c r="P15" s="531"/>
      <c r="Q15" s="531"/>
      <c r="R15" s="531"/>
      <c r="S15" s="531"/>
      <c r="T15" s="531"/>
      <c r="U15" s="529"/>
      <c r="V15" s="531"/>
      <c r="W15" s="531"/>
      <c r="X15" s="531"/>
      <c r="Y15" s="531"/>
      <c r="Z15" s="531"/>
      <c r="AA15" s="531"/>
      <c r="AB15" s="531"/>
      <c r="AC15" s="529"/>
      <c r="AD15" s="531"/>
      <c r="AE15" s="530"/>
      <c r="AF15" s="529"/>
      <c r="AG15" s="530"/>
      <c r="AH15" s="529"/>
      <c r="AI15" s="530"/>
      <c r="AJ15" s="4"/>
      <c r="AK15" s="4"/>
      <c r="AV15" s="4"/>
      <c r="AW15" s="4"/>
      <c r="AX15" s="4"/>
    </row>
    <row r="16" spans="1:60" s="5" customFormat="1" ht="15.75">
      <c r="A16" s="535"/>
      <c r="B16" s="536"/>
      <c r="C16" s="536"/>
      <c r="D16" s="537"/>
      <c r="E16" s="529"/>
      <c r="F16" s="531"/>
      <c r="G16" s="531"/>
      <c r="H16" s="531"/>
      <c r="I16" s="531"/>
      <c r="J16" s="531"/>
      <c r="K16" s="531"/>
      <c r="L16" s="531"/>
      <c r="M16" s="529"/>
      <c r="N16" s="531"/>
      <c r="O16" s="531"/>
      <c r="P16" s="531"/>
      <c r="Q16" s="531"/>
      <c r="R16" s="531"/>
      <c r="S16" s="531"/>
      <c r="T16" s="531"/>
      <c r="U16" s="529"/>
      <c r="V16" s="531"/>
      <c r="W16" s="531"/>
      <c r="X16" s="531"/>
      <c r="Y16" s="531"/>
      <c r="Z16" s="531"/>
      <c r="AA16" s="531"/>
      <c r="AB16" s="531"/>
      <c r="AC16" s="529"/>
      <c r="AD16" s="531"/>
      <c r="AE16" s="530"/>
      <c r="AF16" s="529"/>
      <c r="AG16" s="530"/>
      <c r="AH16" s="529"/>
      <c r="AI16" s="530"/>
      <c r="AJ16" s="4"/>
      <c r="AK16" s="4"/>
      <c r="AV16" s="4"/>
      <c r="AW16" s="4"/>
      <c r="AX16" s="4"/>
    </row>
    <row r="17" spans="1:50" s="5" customFormat="1" ht="15.75">
      <c r="A17" s="535"/>
      <c r="B17" s="536"/>
      <c r="C17" s="536"/>
      <c r="D17" s="537"/>
      <c r="E17" s="529"/>
      <c r="F17" s="531"/>
      <c r="G17" s="531"/>
      <c r="H17" s="531"/>
      <c r="I17" s="531"/>
      <c r="J17" s="531"/>
      <c r="K17" s="531"/>
      <c r="L17" s="531"/>
      <c r="M17" s="529"/>
      <c r="N17" s="531"/>
      <c r="O17" s="531"/>
      <c r="P17" s="531"/>
      <c r="Q17" s="531"/>
      <c r="R17" s="531"/>
      <c r="S17" s="531"/>
      <c r="T17" s="531"/>
      <c r="U17" s="529"/>
      <c r="V17" s="531"/>
      <c r="W17" s="531"/>
      <c r="X17" s="531"/>
      <c r="Y17" s="531"/>
      <c r="Z17" s="531"/>
      <c r="AA17" s="531"/>
      <c r="AB17" s="531"/>
      <c r="AC17" s="529"/>
      <c r="AD17" s="531"/>
      <c r="AE17" s="530"/>
      <c r="AF17" s="529"/>
      <c r="AG17" s="530"/>
      <c r="AH17" s="529"/>
      <c r="AI17" s="530"/>
      <c r="AJ17" s="4"/>
      <c r="AK17" s="4"/>
      <c r="AV17" s="4"/>
      <c r="AW17" s="4"/>
      <c r="AX17" s="4"/>
    </row>
    <row r="18" spans="1:50" s="5" customFormat="1" ht="15.75">
      <c r="A18" s="535"/>
      <c r="B18" s="536"/>
      <c r="C18" s="536"/>
      <c r="D18" s="537"/>
      <c r="E18" s="529"/>
      <c r="F18" s="531"/>
      <c r="G18" s="531"/>
      <c r="H18" s="531"/>
      <c r="I18" s="531"/>
      <c r="J18" s="531"/>
      <c r="K18" s="531"/>
      <c r="L18" s="531"/>
      <c r="M18" s="529"/>
      <c r="N18" s="531"/>
      <c r="O18" s="531"/>
      <c r="P18" s="531"/>
      <c r="Q18" s="531"/>
      <c r="R18" s="531"/>
      <c r="S18" s="531"/>
      <c r="T18" s="531"/>
      <c r="U18" s="529"/>
      <c r="V18" s="531"/>
      <c r="W18" s="531"/>
      <c r="X18" s="531"/>
      <c r="Y18" s="531"/>
      <c r="Z18" s="531"/>
      <c r="AA18" s="531"/>
      <c r="AB18" s="531"/>
      <c r="AC18" s="529"/>
      <c r="AD18" s="531"/>
      <c r="AE18" s="530"/>
      <c r="AF18" s="529"/>
      <c r="AG18" s="530"/>
      <c r="AH18" s="529"/>
      <c r="AI18" s="530"/>
      <c r="AJ18" s="4"/>
      <c r="AK18" s="4"/>
      <c r="AV18" s="4"/>
      <c r="AW18" s="4"/>
      <c r="AX18" s="4"/>
    </row>
    <row r="19" spans="1:50" s="5" customFormat="1" ht="15.75">
      <c r="A19" s="535"/>
      <c r="B19" s="536"/>
      <c r="C19" s="536"/>
      <c r="D19" s="537"/>
      <c r="E19" s="529"/>
      <c r="F19" s="531"/>
      <c r="G19" s="531"/>
      <c r="H19" s="531"/>
      <c r="I19" s="531"/>
      <c r="J19" s="531"/>
      <c r="K19" s="531"/>
      <c r="L19" s="531"/>
      <c r="M19" s="529"/>
      <c r="N19" s="531"/>
      <c r="O19" s="531"/>
      <c r="P19" s="531"/>
      <c r="Q19" s="531"/>
      <c r="R19" s="531"/>
      <c r="S19" s="531"/>
      <c r="T19" s="531"/>
      <c r="U19" s="529"/>
      <c r="V19" s="531"/>
      <c r="W19" s="531"/>
      <c r="X19" s="531"/>
      <c r="Y19" s="531"/>
      <c r="Z19" s="531"/>
      <c r="AA19" s="531"/>
      <c r="AB19" s="531"/>
      <c r="AC19" s="529"/>
      <c r="AD19" s="531"/>
      <c r="AE19" s="530"/>
      <c r="AF19" s="529"/>
      <c r="AG19" s="530"/>
      <c r="AH19" s="529"/>
      <c r="AI19" s="530"/>
      <c r="AJ19" s="4"/>
      <c r="AK19" s="4"/>
      <c r="AV19" s="4"/>
      <c r="AW19" s="4"/>
      <c r="AX19" s="4"/>
    </row>
    <row r="20" spans="1:50" s="5" customFormat="1" ht="15.75">
      <c r="A20" s="535"/>
      <c r="B20" s="536"/>
      <c r="C20" s="536"/>
      <c r="D20" s="537"/>
      <c r="E20" s="529"/>
      <c r="F20" s="531"/>
      <c r="G20" s="531"/>
      <c r="H20" s="531"/>
      <c r="I20" s="531"/>
      <c r="J20" s="531"/>
      <c r="K20" s="531"/>
      <c r="L20" s="531"/>
      <c r="M20" s="529"/>
      <c r="N20" s="531"/>
      <c r="O20" s="531"/>
      <c r="P20" s="531"/>
      <c r="Q20" s="531"/>
      <c r="R20" s="531"/>
      <c r="S20" s="531"/>
      <c r="T20" s="531"/>
      <c r="U20" s="529"/>
      <c r="V20" s="531"/>
      <c r="W20" s="531"/>
      <c r="X20" s="531"/>
      <c r="Y20" s="531"/>
      <c r="Z20" s="531"/>
      <c r="AA20" s="531"/>
      <c r="AB20" s="531"/>
      <c r="AC20" s="529"/>
      <c r="AD20" s="531"/>
      <c r="AE20" s="530"/>
      <c r="AF20" s="529"/>
      <c r="AG20" s="530"/>
      <c r="AH20" s="529"/>
      <c r="AI20" s="530"/>
      <c r="AJ20" s="4"/>
      <c r="AK20" s="4"/>
      <c r="AV20" s="4"/>
      <c r="AW20" s="4"/>
      <c r="AX20" s="4"/>
    </row>
    <row r="21" spans="1:50" s="5" customFormat="1" ht="15.75">
      <c r="A21" s="535"/>
      <c r="B21" s="536"/>
      <c r="C21" s="536"/>
      <c r="D21" s="537"/>
      <c r="E21" s="529"/>
      <c r="F21" s="531"/>
      <c r="G21" s="531"/>
      <c r="H21" s="531"/>
      <c r="I21" s="531"/>
      <c r="J21" s="531"/>
      <c r="K21" s="531"/>
      <c r="L21" s="531"/>
      <c r="M21" s="529"/>
      <c r="N21" s="531"/>
      <c r="O21" s="531"/>
      <c r="P21" s="531"/>
      <c r="Q21" s="531"/>
      <c r="R21" s="531"/>
      <c r="S21" s="531"/>
      <c r="T21" s="531"/>
      <c r="U21" s="529"/>
      <c r="V21" s="531"/>
      <c r="W21" s="531"/>
      <c r="X21" s="531"/>
      <c r="Y21" s="531"/>
      <c r="Z21" s="531"/>
      <c r="AA21" s="531"/>
      <c r="AB21" s="531"/>
      <c r="AC21" s="529"/>
      <c r="AD21" s="531"/>
      <c r="AE21" s="530"/>
      <c r="AF21" s="529"/>
      <c r="AG21" s="530"/>
      <c r="AH21" s="529"/>
      <c r="AI21" s="530"/>
      <c r="AJ21" s="4"/>
      <c r="AK21" s="4"/>
      <c r="AV21" s="4"/>
      <c r="AW21" s="4"/>
      <c r="AX21" s="4"/>
    </row>
    <row r="22" spans="1:50" s="5" customFormat="1" ht="15.75">
      <c r="A22" s="535"/>
      <c r="B22" s="536"/>
      <c r="C22" s="536"/>
      <c r="D22" s="537"/>
      <c r="E22" s="64"/>
      <c r="F22" s="65"/>
      <c r="G22" s="65"/>
      <c r="H22" s="65"/>
      <c r="I22" s="65"/>
      <c r="J22" s="65"/>
      <c r="K22" s="65"/>
      <c r="L22" s="65"/>
      <c r="M22" s="64"/>
      <c r="N22" s="65"/>
      <c r="O22" s="65"/>
      <c r="P22" s="65"/>
      <c r="Q22" s="65"/>
      <c r="R22" s="65"/>
      <c r="S22" s="65"/>
      <c r="T22" s="65"/>
      <c r="U22" s="64"/>
      <c r="V22" s="65"/>
      <c r="W22" s="65"/>
      <c r="X22" s="65"/>
      <c r="Y22" s="65"/>
      <c r="Z22" s="65"/>
      <c r="AA22" s="65"/>
      <c r="AB22" s="65"/>
      <c r="AC22" s="64"/>
      <c r="AD22" s="65"/>
      <c r="AE22" s="66"/>
      <c r="AF22" s="64"/>
      <c r="AG22" s="66"/>
      <c r="AH22" s="64"/>
      <c r="AI22" s="66"/>
      <c r="AJ22" s="4"/>
      <c r="AK22" s="4"/>
      <c r="AV22" s="4"/>
      <c r="AW22" s="4"/>
      <c r="AX22" s="4"/>
    </row>
    <row r="23" spans="1:50" s="5" customFormat="1" ht="15.75">
      <c r="A23" s="535"/>
      <c r="B23" s="536"/>
      <c r="C23" s="536"/>
      <c r="D23" s="537"/>
      <c r="E23" s="64"/>
      <c r="F23" s="65"/>
      <c r="G23" s="65"/>
      <c r="H23" s="65"/>
      <c r="I23" s="65"/>
      <c r="J23" s="65"/>
      <c r="K23" s="65"/>
      <c r="L23" s="65"/>
      <c r="M23" s="64"/>
      <c r="N23" s="65"/>
      <c r="O23" s="65"/>
      <c r="P23" s="65"/>
      <c r="Q23" s="65"/>
      <c r="R23" s="65"/>
      <c r="S23" s="65"/>
      <c r="T23" s="65"/>
      <c r="U23" s="64"/>
      <c r="V23" s="65"/>
      <c r="W23" s="65"/>
      <c r="X23" s="65"/>
      <c r="Y23" s="65"/>
      <c r="Z23" s="65"/>
      <c r="AA23" s="65"/>
      <c r="AB23" s="65"/>
      <c r="AC23" s="64"/>
      <c r="AD23" s="65"/>
      <c r="AE23" s="66"/>
      <c r="AF23" s="64"/>
      <c r="AG23" s="66"/>
      <c r="AH23" s="64"/>
      <c r="AI23" s="66"/>
      <c r="AJ23" s="4"/>
      <c r="AK23" s="4"/>
      <c r="AV23" s="4"/>
      <c r="AW23" s="4"/>
      <c r="AX23" s="4"/>
    </row>
    <row r="24" spans="1:50" s="5" customFormat="1" ht="15.75">
      <c r="A24" s="535"/>
      <c r="B24" s="536"/>
      <c r="C24" s="536"/>
      <c r="D24" s="537"/>
      <c r="E24" s="64"/>
      <c r="F24" s="65"/>
      <c r="G24" s="65"/>
      <c r="H24" s="65"/>
      <c r="I24" s="65"/>
      <c r="J24" s="65"/>
      <c r="K24" s="65"/>
      <c r="L24" s="65"/>
      <c r="M24" s="64"/>
      <c r="N24" s="65"/>
      <c r="O24" s="65"/>
      <c r="P24" s="65"/>
      <c r="Q24" s="65"/>
      <c r="R24" s="65"/>
      <c r="S24" s="65"/>
      <c r="T24" s="65"/>
      <c r="U24" s="64"/>
      <c r="V24" s="65"/>
      <c r="W24" s="65"/>
      <c r="X24" s="65"/>
      <c r="Y24" s="65"/>
      <c r="Z24" s="65"/>
      <c r="AA24" s="65"/>
      <c r="AB24" s="65"/>
      <c r="AC24" s="64"/>
      <c r="AD24" s="65"/>
      <c r="AE24" s="66"/>
      <c r="AF24" s="64"/>
      <c r="AG24" s="66"/>
      <c r="AH24" s="64"/>
      <c r="AI24" s="66"/>
      <c r="AJ24" s="4"/>
      <c r="AK24" s="4"/>
      <c r="AV24" s="4"/>
      <c r="AW24" s="4"/>
      <c r="AX24" s="4"/>
    </row>
    <row r="25" spans="1:50" s="5" customFormat="1" ht="15.75">
      <c r="A25" s="535"/>
      <c r="B25" s="536"/>
      <c r="C25" s="536"/>
      <c r="D25" s="537"/>
      <c r="E25" s="64"/>
      <c r="F25" s="65"/>
      <c r="G25" s="65"/>
      <c r="H25" s="65"/>
      <c r="I25" s="65"/>
      <c r="J25" s="65"/>
      <c r="K25" s="65"/>
      <c r="L25" s="65"/>
      <c r="M25" s="64"/>
      <c r="N25" s="65"/>
      <c r="O25" s="65"/>
      <c r="P25" s="65"/>
      <c r="Q25" s="65"/>
      <c r="R25" s="65"/>
      <c r="S25" s="65"/>
      <c r="T25" s="65"/>
      <c r="U25" s="64"/>
      <c r="V25" s="65"/>
      <c r="W25" s="65"/>
      <c r="X25" s="65"/>
      <c r="Y25" s="65"/>
      <c r="Z25" s="65"/>
      <c r="AA25" s="65"/>
      <c r="AB25" s="65"/>
      <c r="AC25" s="64"/>
      <c r="AD25" s="65"/>
      <c r="AE25" s="66"/>
      <c r="AF25" s="64"/>
      <c r="AG25" s="66"/>
      <c r="AH25" s="64"/>
      <c r="AI25" s="66"/>
      <c r="AJ25" s="4"/>
      <c r="AK25" s="4"/>
      <c r="AV25" s="4"/>
      <c r="AW25" s="4"/>
      <c r="AX25" s="4"/>
    </row>
    <row r="26" spans="1:50" s="5" customFormat="1" ht="15.75">
      <c r="A26" s="535"/>
      <c r="B26" s="536"/>
      <c r="C26" s="536"/>
      <c r="D26" s="537"/>
      <c r="E26" s="64"/>
      <c r="F26" s="65"/>
      <c r="G26" s="65"/>
      <c r="H26" s="65"/>
      <c r="I26" s="65"/>
      <c r="J26" s="65"/>
      <c r="K26" s="65"/>
      <c r="L26" s="65"/>
      <c r="M26" s="64"/>
      <c r="N26" s="65"/>
      <c r="O26" s="65"/>
      <c r="P26" s="65"/>
      <c r="Q26" s="65"/>
      <c r="R26" s="65"/>
      <c r="S26" s="65"/>
      <c r="T26" s="65"/>
      <c r="U26" s="64"/>
      <c r="V26" s="65"/>
      <c r="W26" s="65"/>
      <c r="X26" s="65"/>
      <c r="Y26" s="65"/>
      <c r="Z26" s="65"/>
      <c r="AA26" s="65"/>
      <c r="AB26" s="65"/>
      <c r="AC26" s="64"/>
      <c r="AD26" s="65"/>
      <c r="AE26" s="66"/>
      <c r="AF26" s="64"/>
      <c r="AG26" s="66"/>
      <c r="AH26" s="64"/>
      <c r="AI26" s="66"/>
      <c r="AJ26" s="4"/>
      <c r="AK26" s="4"/>
      <c r="AV26" s="4"/>
      <c r="AW26" s="4"/>
      <c r="AX26" s="4"/>
    </row>
    <row r="27" spans="1:50" s="5" customFormat="1" ht="15.75">
      <c r="A27" s="535"/>
      <c r="B27" s="536"/>
      <c r="C27" s="536"/>
      <c r="D27" s="537"/>
      <c r="E27" s="64"/>
      <c r="F27" s="65"/>
      <c r="G27" s="65"/>
      <c r="H27" s="65"/>
      <c r="I27" s="65"/>
      <c r="J27" s="65"/>
      <c r="K27" s="65"/>
      <c r="L27" s="65"/>
      <c r="M27" s="64"/>
      <c r="N27" s="65"/>
      <c r="O27" s="65"/>
      <c r="P27" s="65"/>
      <c r="Q27" s="65"/>
      <c r="R27" s="65"/>
      <c r="S27" s="65"/>
      <c r="T27" s="65"/>
      <c r="U27" s="64"/>
      <c r="V27" s="65"/>
      <c r="W27" s="65"/>
      <c r="X27" s="65"/>
      <c r="Y27" s="65"/>
      <c r="Z27" s="65"/>
      <c r="AA27" s="65"/>
      <c r="AB27" s="65"/>
      <c r="AC27" s="64"/>
      <c r="AD27" s="65"/>
      <c r="AE27" s="66"/>
      <c r="AF27" s="64"/>
      <c r="AG27" s="66"/>
      <c r="AH27" s="64"/>
      <c r="AI27" s="66"/>
      <c r="AJ27" s="4"/>
      <c r="AK27" s="4"/>
      <c r="AV27" s="4"/>
      <c r="AW27" s="4"/>
      <c r="AX27" s="4"/>
    </row>
    <row r="28" spans="1:50" s="5" customFormat="1" ht="16.5" thickBot="1">
      <c r="A28" s="522"/>
      <c r="B28" s="523"/>
      <c r="C28" s="523"/>
      <c r="D28" s="524"/>
      <c r="E28" s="529"/>
      <c r="F28" s="531"/>
      <c r="G28" s="531"/>
      <c r="H28" s="531"/>
      <c r="I28" s="531"/>
      <c r="J28" s="531"/>
      <c r="K28" s="531"/>
      <c r="L28" s="531"/>
      <c r="M28" s="529"/>
      <c r="N28" s="531"/>
      <c r="O28" s="531"/>
      <c r="P28" s="531"/>
      <c r="Q28" s="531"/>
      <c r="R28" s="531"/>
      <c r="S28" s="531"/>
      <c r="T28" s="531"/>
      <c r="U28" s="529"/>
      <c r="V28" s="531"/>
      <c r="W28" s="531"/>
      <c r="X28" s="531"/>
      <c r="Y28" s="531"/>
      <c r="Z28" s="531"/>
      <c r="AA28" s="531"/>
      <c r="AB28" s="531"/>
      <c r="AC28" s="529"/>
      <c r="AD28" s="531"/>
      <c r="AE28" s="530"/>
      <c r="AF28" s="529"/>
      <c r="AG28" s="530"/>
      <c r="AH28" s="529"/>
      <c r="AI28" s="530"/>
      <c r="AJ28" s="4"/>
      <c r="AK28" s="4"/>
      <c r="AV28" s="4"/>
      <c r="AW28" s="4"/>
      <c r="AX28" s="4"/>
    </row>
    <row r="29" spans="1:50" s="5" customFormat="1" ht="15.75" customHeight="1" thickTop="1" thickBot="1">
      <c r="A29" s="511" t="s">
        <v>19</v>
      </c>
      <c r="B29" s="511"/>
      <c r="C29" s="511"/>
      <c r="D29" s="511"/>
      <c r="E29" s="511" t="s">
        <v>20</v>
      </c>
      <c r="F29" s="511"/>
      <c r="G29" s="511"/>
      <c r="H29" s="511"/>
      <c r="I29" s="512" t="s">
        <v>21</v>
      </c>
      <c r="J29" s="513"/>
      <c r="K29" s="513"/>
      <c r="L29" s="513"/>
      <c r="M29" s="513"/>
      <c r="N29" s="513"/>
      <c r="O29" s="513"/>
      <c r="P29" s="513"/>
      <c r="Q29" s="513"/>
      <c r="R29" s="513"/>
      <c r="S29" s="513"/>
      <c r="T29" s="513"/>
      <c r="U29" s="513"/>
      <c r="V29" s="513"/>
      <c r="W29" s="514"/>
      <c r="X29" s="511" t="s">
        <v>22</v>
      </c>
      <c r="Y29" s="511"/>
      <c r="Z29" s="511"/>
      <c r="AA29" s="511"/>
      <c r="AB29" s="511"/>
      <c r="AC29" s="511"/>
      <c r="AD29" s="511"/>
      <c r="AE29" s="511"/>
      <c r="AF29" s="511"/>
      <c r="AG29" s="511"/>
      <c r="AH29" s="511"/>
      <c r="AI29" s="511"/>
      <c r="AJ29" s="4"/>
      <c r="AK29" s="4"/>
    </row>
    <row r="30" spans="1:50" s="5" customFormat="1" ht="15.75" customHeight="1" thickTop="1" thickBot="1">
      <c r="A30" s="511"/>
      <c r="B30" s="511"/>
      <c r="C30" s="511"/>
      <c r="D30" s="511"/>
      <c r="E30" s="511"/>
      <c r="F30" s="511"/>
      <c r="G30" s="511"/>
      <c r="H30" s="511"/>
      <c r="I30" s="512" t="s">
        <v>23</v>
      </c>
      <c r="J30" s="513"/>
      <c r="K30" s="513"/>
      <c r="L30" s="513"/>
      <c r="M30" s="514"/>
      <c r="N30" s="512" t="s">
        <v>24</v>
      </c>
      <c r="O30" s="513"/>
      <c r="P30" s="513"/>
      <c r="Q30" s="513"/>
      <c r="R30" s="514"/>
      <c r="S30" s="512" t="s">
        <v>25</v>
      </c>
      <c r="T30" s="513"/>
      <c r="U30" s="513"/>
      <c r="V30" s="513"/>
      <c r="W30" s="514"/>
      <c r="X30" s="538">
        <f>IF(I31="X",5)+IF(I32="X",5)+IF(I33="X",5)+IF(I34="X",1)+IF(N31="X",3)+IF(N32="X",3)+IF(N33="X",3)+IF(N34="X",3)+IF(S31="X",1)+IF(S32="X",1)+IF(S33="X",1)+IF(S34="X",5)</f>
        <v>0</v>
      </c>
      <c r="Y30" s="539"/>
      <c r="Z30" s="539"/>
      <c r="AA30" s="539"/>
      <c r="AB30" s="539"/>
      <c r="AC30" s="539"/>
      <c r="AD30" s="539"/>
      <c r="AE30" s="539"/>
      <c r="AF30" s="539"/>
      <c r="AG30" s="539"/>
      <c r="AH30" s="539"/>
      <c r="AI30" s="540"/>
      <c r="AJ30" s="4"/>
      <c r="AK30" s="4"/>
    </row>
    <row r="31" spans="1:50" s="5" customFormat="1" ht="18.75" customHeight="1" thickTop="1" thickBot="1">
      <c r="A31" s="511"/>
      <c r="B31" s="511"/>
      <c r="C31" s="511"/>
      <c r="D31" s="511"/>
      <c r="E31" s="511" t="s">
        <v>26</v>
      </c>
      <c r="F31" s="511"/>
      <c r="G31" s="511"/>
      <c r="H31" s="511"/>
      <c r="I31" s="525"/>
      <c r="J31" s="526"/>
      <c r="K31" s="526"/>
      <c r="L31" s="526"/>
      <c r="M31" s="527"/>
      <c r="N31" s="525"/>
      <c r="O31" s="526"/>
      <c r="P31" s="526"/>
      <c r="Q31" s="526"/>
      <c r="R31" s="527"/>
      <c r="S31" s="525"/>
      <c r="T31" s="526"/>
      <c r="U31" s="526"/>
      <c r="V31" s="526"/>
      <c r="W31" s="527"/>
      <c r="X31" s="541"/>
      <c r="Y31" s="542"/>
      <c r="Z31" s="542"/>
      <c r="AA31" s="542"/>
      <c r="AB31" s="542"/>
      <c r="AC31" s="542"/>
      <c r="AD31" s="542"/>
      <c r="AE31" s="542"/>
      <c r="AF31" s="542"/>
      <c r="AG31" s="542"/>
      <c r="AH31" s="542"/>
      <c r="AI31" s="543"/>
      <c r="AJ31" s="4"/>
      <c r="AK31" s="4"/>
    </row>
    <row r="32" spans="1:50" s="5" customFormat="1" ht="17.25" customHeight="1" thickTop="1" thickBot="1">
      <c r="A32" s="511"/>
      <c r="B32" s="511"/>
      <c r="C32" s="511"/>
      <c r="D32" s="511"/>
      <c r="E32" s="511" t="s">
        <v>27</v>
      </c>
      <c r="F32" s="511"/>
      <c r="G32" s="511"/>
      <c r="H32" s="511"/>
      <c r="I32" s="525"/>
      <c r="J32" s="526"/>
      <c r="K32" s="526"/>
      <c r="L32" s="526"/>
      <c r="M32" s="527"/>
      <c r="N32" s="525"/>
      <c r="O32" s="526"/>
      <c r="P32" s="526"/>
      <c r="Q32" s="526"/>
      <c r="R32" s="527"/>
      <c r="S32" s="525"/>
      <c r="T32" s="526"/>
      <c r="U32" s="526"/>
      <c r="V32" s="526"/>
      <c r="W32" s="527"/>
      <c r="X32" s="541"/>
      <c r="Y32" s="542"/>
      <c r="Z32" s="542"/>
      <c r="AA32" s="542"/>
      <c r="AB32" s="542"/>
      <c r="AC32" s="542"/>
      <c r="AD32" s="542"/>
      <c r="AE32" s="542"/>
      <c r="AF32" s="542"/>
      <c r="AG32" s="542"/>
      <c r="AH32" s="542"/>
      <c r="AI32" s="543"/>
      <c r="AJ32" s="4"/>
      <c r="AK32" s="4"/>
    </row>
    <row r="33" spans="1:37" s="5" customFormat="1" ht="20.25" customHeight="1" thickTop="1" thickBot="1">
      <c r="A33" s="511"/>
      <c r="B33" s="511"/>
      <c r="C33" s="511"/>
      <c r="D33" s="511"/>
      <c r="E33" s="511" t="s">
        <v>28</v>
      </c>
      <c r="F33" s="511"/>
      <c r="G33" s="511"/>
      <c r="H33" s="511"/>
      <c r="I33" s="525"/>
      <c r="J33" s="526"/>
      <c r="K33" s="526"/>
      <c r="L33" s="526"/>
      <c r="M33" s="527"/>
      <c r="N33" s="525"/>
      <c r="O33" s="526"/>
      <c r="P33" s="526"/>
      <c r="Q33" s="526"/>
      <c r="R33" s="527"/>
      <c r="S33" s="525"/>
      <c r="T33" s="526"/>
      <c r="U33" s="526"/>
      <c r="V33" s="526"/>
      <c r="W33" s="527"/>
      <c r="X33" s="541"/>
      <c r="Y33" s="542"/>
      <c r="Z33" s="542"/>
      <c r="AA33" s="542"/>
      <c r="AB33" s="542"/>
      <c r="AC33" s="542"/>
      <c r="AD33" s="542"/>
      <c r="AE33" s="542"/>
      <c r="AF33" s="542"/>
      <c r="AG33" s="542"/>
      <c r="AH33" s="542"/>
      <c r="AI33" s="543"/>
      <c r="AJ33" s="4"/>
      <c r="AK33" s="4"/>
    </row>
    <row r="34" spans="1:37" s="5" customFormat="1" ht="17.25" customHeight="1" thickTop="1" thickBot="1">
      <c r="A34" s="511"/>
      <c r="B34" s="511"/>
      <c r="C34" s="511"/>
      <c r="D34" s="511"/>
      <c r="E34" s="511" t="s">
        <v>29</v>
      </c>
      <c r="F34" s="511"/>
      <c r="G34" s="511"/>
      <c r="H34" s="511"/>
      <c r="I34" s="525"/>
      <c r="J34" s="526"/>
      <c r="K34" s="526"/>
      <c r="L34" s="526"/>
      <c r="M34" s="527"/>
      <c r="N34" s="525"/>
      <c r="O34" s="526"/>
      <c r="P34" s="526"/>
      <c r="Q34" s="526"/>
      <c r="R34" s="527"/>
      <c r="S34" s="525"/>
      <c r="T34" s="526"/>
      <c r="U34" s="526"/>
      <c r="V34" s="526"/>
      <c r="W34" s="527"/>
      <c r="X34" s="544"/>
      <c r="Y34" s="545"/>
      <c r="Z34" s="545"/>
      <c r="AA34" s="545"/>
      <c r="AB34" s="545"/>
      <c r="AC34" s="545"/>
      <c r="AD34" s="545"/>
      <c r="AE34" s="545"/>
      <c r="AF34" s="545"/>
      <c r="AG34" s="545"/>
      <c r="AH34" s="545"/>
      <c r="AI34" s="546"/>
      <c r="AJ34" s="4"/>
      <c r="AK34" s="4"/>
    </row>
    <row r="35" spans="1:37" s="10" customFormat="1" ht="45.75" customHeight="1" thickTop="1" thickBot="1">
      <c r="A35" s="547" t="s">
        <v>30</v>
      </c>
      <c r="B35" s="547"/>
      <c r="C35" s="547"/>
      <c r="D35" s="547"/>
      <c r="E35" s="548">
        <v>100</v>
      </c>
      <c r="F35" s="548"/>
      <c r="G35" s="548"/>
      <c r="H35" s="548"/>
      <c r="I35" s="548"/>
      <c r="J35" s="548"/>
      <c r="K35" s="548"/>
      <c r="L35" s="548"/>
      <c r="M35" s="548"/>
      <c r="N35" s="547" t="s">
        <v>31</v>
      </c>
      <c r="O35" s="547"/>
      <c r="P35" s="547"/>
      <c r="Q35" s="547"/>
      <c r="R35" s="547"/>
      <c r="S35" s="548">
        <v>100</v>
      </c>
      <c r="T35" s="548"/>
      <c r="U35" s="548"/>
      <c r="V35" s="548"/>
      <c r="W35" s="548"/>
      <c r="X35" s="547" t="s">
        <v>32</v>
      </c>
      <c r="Y35" s="547"/>
      <c r="Z35" s="547"/>
      <c r="AA35" s="547"/>
      <c r="AB35" s="547"/>
      <c r="AC35" s="547"/>
      <c r="AD35" s="547"/>
      <c r="AE35" s="547"/>
      <c r="AF35" s="549">
        <f>S35/E35</f>
        <v>1</v>
      </c>
      <c r="AG35" s="549"/>
      <c r="AH35" s="549"/>
      <c r="AI35" s="549"/>
      <c r="AJ35" s="9"/>
      <c r="AK35" s="9"/>
    </row>
    <row r="36" spans="1:37" ht="22.5" customHeight="1" thickTop="1" thickBot="1">
      <c r="A36" s="511" t="s">
        <v>33</v>
      </c>
      <c r="B36" s="511"/>
      <c r="C36" s="511"/>
      <c r="D36" s="511"/>
      <c r="E36" s="511"/>
      <c r="F36" s="511"/>
      <c r="G36" s="511"/>
      <c r="H36" s="511"/>
      <c r="I36" s="511"/>
      <c r="J36" s="511"/>
      <c r="K36" s="511"/>
      <c r="L36" s="511"/>
      <c r="M36" s="511"/>
      <c r="N36" s="511"/>
      <c r="O36" s="511"/>
      <c r="P36" s="511"/>
      <c r="Q36" s="511"/>
      <c r="R36" s="511"/>
      <c r="S36" s="511"/>
      <c r="T36" s="511"/>
      <c r="U36" s="511"/>
      <c r="V36" s="511"/>
      <c r="W36" s="511"/>
      <c r="X36" s="511"/>
      <c r="Y36" s="511"/>
      <c r="Z36" s="511"/>
      <c r="AA36" s="511"/>
      <c r="AB36" s="511"/>
      <c r="AC36" s="511"/>
      <c r="AD36" s="511"/>
      <c r="AE36" s="511"/>
      <c r="AF36" s="511"/>
      <c r="AG36" s="511"/>
      <c r="AH36" s="511"/>
      <c r="AI36" s="511"/>
      <c r="AJ36" s="11"/>
      <c r="AK36" s="1"/>
    </row>
    <row r="37" spans="1:37" ht="30" customHeight="1" thickTop="1" thickBot="1">
      <c r="A37" s="512" t="s">
        <v>34</v>
      </c>
      <c r="B37" s="513"/>
      <c r="C37" s="513"/>
      <c r="D37" s="513"/>
      <c r="E37" s="513"/>
      <c r="F37" s="513"/>
      <c r="G37" s="513"/>
      <c r="H37" s="513"/>
      <c r="I37" s="513"/>
      <c r="J37" s="513"/>
      <c r="K37" s="513"/>
      <c r="L37" s="513"/>
      <c r="M37" s="513"/>
      <c r="N37" s="513"/>
      <c r="O37" s="513"/>
      <c r="P37" s="513"/>
      <c r="Q37" s="513"/>
      <c r="R37" s="513"/>
      <c r="S37" s="513"/>
      <c r="T37" s="513"/>
      <c r="U37" s="513"/>
      <c r="V37" s="513"/>
      <c r="W37" s="514"/>
      <c r="X37" s="512" t="s">
        <v>35</v>
      </c>
      <c r="Y37" s="513"/>
      <c r="Z37" s="513"/>
      <c r="AA37" s="513"/>
      <c r="AB37" s="513"/>
      <c r="AC37" s="513"/>
      <c r="AD37" s="513"/>
      <c r="AE37" s="513"/>
      <c r="AF37" s="512" t="s">
        <v>36</v>
      </c>
      <c r="AG37" s="513"/>
      <c r="AH37" s="513"/>
      <c r="AI37" s="514"/>
      <c r="AJ37" s="1"/>
      <c r="AK37" s="1"/>
    </row>
    <row r="38" spans="1:37" ht="31.5" customHeight="1" thickTop="1" thickBot="1">
      <c r="A38" s="511" t="s">
        <v>37</v>
      </c>
      <c r="B38" s="511"/>
      <c r="C38" s="511"/>
      <c r="D38" s="511"/>
      <c r="E38" s="511"/>
      <c r="F38" s="511" t="s">
        <v>38</v>
      </c>
      <c r="G38" s="511"/>
      <c r="H38" s="511"/>
      <c r="I38" s="511"/>
      <c r="J38" s="511" t="s">
        <v>39</v>
      </c>
      <c r="K38" s="511"/>
      <c r="L38" s="511"/>
      <c r="M38" s="511"/>
      <c r="N38" s="511" t="s">
        <v>40</v>
      </c>
      <c r="O38" s="511"/>
      <c r="P38" s="511"/>
      <c r="Q38" s="511"/>
      <c r="R38" s="511"/>
      <c r="S38" s="511"/>
      <c r="T38" s="511"/>
      <c r="U38" s="511"/>
      <c r="V38" s="511"/>
      <c r="W38" s="511"/>
      <c r="X38" s="511" t="s">
        <v>41</v>
      </c>
      <c r="Y38" s="511"/>
      <c r="Z38" s="511"/>
      <c r="AA38" s="511"/>
      <c r="AB38" s="511"/>
      <c r="AC38" s="511"/>
      <c r="AD38" s="511"/>
      <c r="AE38" s="511"/>
      <c r="AF38" s="511" t="s">
        <v>42</v>
      </c>
      <c r="AG38" s="511"/>
      <c r="AH38" s="511"/>
      <c r="AI38" s="511"/>
      <c r="AJ38" s="1"/>
      <c r="AK38" s="1"/>
    </row>
    <row r="39" spans="1:37" ht="16.5" thickTop="1" thickBot="1">
      <c r="A39" s="550">
        <v>1</v>
      </c>
      <c r="B39" s="550"/>
      <c r="C39" s="550"/>
      <c r="D39" s="550"/>
      <c r="E39" s="550"/>
      <c r="F39" s="551"/>
      <c r="G39" s="551"/>
      <c r="H39" s="551"/>
      <c r="I39" s="551"/>
      <c r="J39" s="550">
        <f>F39*$X$30</f>
        <v>0</v>
      </c>
      <c r="K39" s="550"/>
      <c r="L39" s="550"/>
      <c r="M39" s="550"/>
      <c r="N39" s="550"/>
      <c r="O39" s="550"/>
      <c r="P39" s="550"/>
      <c r="Q39" s="550"/>
      <c r="R39" s="550"/>
      <c r="S39" s="550"/>
      <c r="T39" s="550"/>
      <c r="U39" s="550"/>
      <c r="V39" s="550"/>
      <c r="W39" s="550"/>
      <c r="X39" s="550"/>
      <c r="Y39" s="550"/>
      <c r="Z39" s="550"/>
      <c r="AA39" s="550"/>
      <c r="AB39" s="550"/>
      <c r="AC39" s="550"/>
      <c r="AD39" s="550"/>
      <c r="AE39" s="550"/>
      <c r="AF39" s="550"/>
      <c r="AG39" s="550"/>
      <c r="AH39" s="550"/>
      <c r="AI39" s="550"/>
      <c r="AJ39" s="1"/>
      <c r="AK39" s="1"/>
    </row>
    <row r="40" spans="1:37" ht="16.5" thickTop="1" thickBot="1">
      <c r="A40" s="550"/>
      <c r="B40" s="550"/>
      <c r="C40" s="550"/>
      <c r="D40" s="550"/>
      <c r="E40" s="550"/>
      <c r="F40" s="551"/>
      <c r="G40" s="551"/>
      <c r="H40" s="551"/>
      <c r="I40" s="551"/>
      <c r="J40" s="550"/>
      <c r="K40" s="550"/>
      <c r="L40" s="550"/>
      <c r="M40" s="550"/>
      <c r="N40" s="550"/>
      <c r="O40" s="550"/>
      <c r="P40" s="550"/>
      <c r="Q40" s="550"/>
      <c r="R40" s="550"/>
      <c r="S40" s="550"/>
      <c r="T40" s="550"/>
      <c r="U40" s="550"/>
      <c r="V40" s="550"/>
      <c r="W40" s="550"/>
      <c r="X40" s="550"/>
      <c r="Y40" s="550"/>
      <c r="Z40" s="550"/>
      <c r="AA40" s="550"/>
      <c r="AB40" s="550"/>
      <c r="AC40" s="550"/>
      <c r="AD40" s="550"/>
      <c r="AE40" s="550"/>
      <c r="AF40" s="550"/>
      <c r="AG40" s="550"/>
      <c r="AH40" s="550"/>
      <c r="AI40" s="550"/>
      <c r="AJ40" s="1"/>
      <c r="AK40" s="1"/>
    </row>
    <row r="41" spans="1:37" ht="16.5" thickTop="1" thickBot="1">
      <c r="A41" s="550"/>
      <c r="B41" s="550"/>
      <c r="C41" s="550"/>
      <c r="D41" s="550"/>
      <c r="E41" s="550"/>
      <c r="F41" s="551"/>
      <c r="G41" s="551"/>
      <c r="H41" s="551"/>
      <c r="I41" s="551"/>
      <c r="J41" s="550"/>
      <c r="K41" s="550"/>
      <c r="L41" s="550"/>
      <c r="M41" s="550"/>
      <c r="N41" s="550"/>
      <c r="O41" s="550"/>
      <c r="P41" s="550"/>
      <c r="Q41" s="550"/>
      <c r="R41" s="550"/>
      <c r="S41" s="550"/>
      <c r="T41" s="550"/>
      <c r="U41" s="550"/>
      <c r="V41" s="550"/>
      <c r="W41" s="550"/>
      <c r="X41" s="550"/>
      <c r="Y41" s="550"/>
      <c r="Z41" s="550"/>
      <c r="AA41" s="550"/>
      <c r="AB41" s="550"/>
      <c r="AC41" s="550"/>
      <c r="AD41" s="550"/>
      <c r="AE41" s="550"/>
      <c r="AF41" s="550"/>
      <c r="AG41" s="550"/>
      <c r="AH41" s="550"/>
      <c r="AI41" s="550"/>
      <c r="AJ41" s="1"/>
      <c r="AK41" s="1"/>
    </row>
    <row r="42" spans="1:37" ht="16.5" thickTop="1" thickBot="1">
      <c r="A42" s="550"/>
      <c r="B42" s="550"/>
      <c r="C42" s="550"/>
      <c r="D42" s="550"/>
      <c r="E42" s="550"/>
      <c r="F42" s="551"/>
      <c r="G42" s="551"/>
      <c r="H42" s="551"/>
      <c r="I42" s="551"/>
      <c r="J42" s="550"/>
      <c r="K42" s="550"/>
      <c r="L42" s="550"/>
      <c r="M42" s="550"/>
      <c r="N42" s="550"/>
      <c r="O42" s="550"/>
      <c r="P42" s="550"/>
      <c r="Q42" s="550"/>
      <c r="R42" s="550"/>
      <c r="S42" s="550"/>
      <c r="T42" s="550"/>
      <c r="U42" s="550"/>
      <c r="V42" s="550"/>
      <c r="W42" s="550"/>
      <c r="X42" s="550"/>
      <c r="Y42" s="550"/>
      <c r="Z42" s="550"/>
      <c r="AA42" s="550"/>
      <c r="AB42" s="550"/>
      <c r="AC42" s="550"/>
      <c r="AD42" s="550"/>
      <c r="AE42" s="550"/>
      <c r="AF42" s="550"/>
      <c r="AG42" s="550"/>
      <c r="AH42" s="550"/>
      <c r="AI42" s="550"/>
      <c r="AJ42" s="1"/>
      <c r="AK42" s="1"/>
    </row>
    <row r="43" spans="1:37" ht="16.5" thickTop="1" thickBot="1">
      <c r="A43" s="550"/>
      <c r="B43" s="550"/>
      <c r="C43" s="550"/>
      <c r="D43" s="550"/>
      <c r="E43" s="550"/>
      <c r="F43" s="551"/>
      <c r="G43" s="551"/>
      <c r="H43" s="551"/>
      <c r="I43" s="551"/>
      <c r="J43" s="550"/>
      <c r="K43" s="550"/>
      <c r="L43" s="550"/>
      <c r="M43" s="550"/>
      <c r="N43" s="550"/>
      <c r="O43" s="550"/>
      <c r="P43" s="550"/>
      <c r="Q43" s="550"/>
      <c r="R43" s="550"/>
      <c r="S43" s="550"/>
      <c r="T43" s="550"/>
      <c r="U43" s="550"/>
      <c r="V43" s="550"/>
      <c r="W43" s="550"/>
      <c r="X43" s="550"/>
      <c r="Y43" s="550"/>
      <c r="Z43" s="550"/>
      <c r="AA43" s="550"/>
      <c r="AB43" s="550"/>
      <c r="AC43" s="550"/>
      <c r="AD43" s="550"/>
      <c r="AE43" s="550"/>
      <c r="AF43" s="550"/>
      <c r="AG43" s="550"/>
      <c r="AH43" s="550"/>
      <c r="AI43" s="550"/>
      <c r="AJ43" s="1"/>
      <c r="AK43" s="1"/>
    </row>
    <row r="44" spans="1:37" ht="31.5" customHeight="1" thickTop="1" thickBot="1">
      <c r="A44" s="511" t="s">
        <v>37</v>
      </c>
      <c r="B44" s="511"/>
      <c r="C44" s="511"/>
      <c r="D44" s="511"/>
      <c r="E44" s="511"/>
      <c r="F44" s="511" t="s">
        <v>38</v>
      </c>
      <c r="G44" s="511"/>
      <c r="H44" s="511"/>
      <c r="I44" s="511"/>
      <c r="J44" s="511" t="s">
        <v>39</v>
      </c>
      <c r="K44" s="511"/>
      <c r="L44" s="511"/>
      <c r="M44" s="511"/>
      <c r="N44" s="511" t="s">
        <v>40</v>
      </c>
      <c r="O44" s="511"/>
      <c r="P44" s="511"/>
      <c r="Q44" s="511"/>
      <c r="R44" s="511"/>
      <c r="S44" s="511"/>
      <c r="T44" s="511"/>
      <c r="U44" s="511"/>
      <c r="V44" s="511"/>
      <c r="W44" s="511"/>
      <c r="X44" s="511" t="s">
        <v>41</v>
      </c>
      <c r="Y44" s="511"/>
      <c r="Z44" s="511"/>
      <c r="AA44" s="511"/>
      <c r="AB44" s="511"/>
      <c r="AC44" s="511"/>
      <c r="AD44" s="511"/>
      <c r="AE44" s="511"/>
      <c r="AF44" s="511" t="s">
        <v>42</v>
      </c>
      <c r="AG44" s="511"/>
      <c r="AH44" s="511"/>
      <c r="AI44" s="511"/>
      <c r="AJ44" s="1"/>
      <c r="AK44" s="1"/>
    </row>
    <row r="45" spans="1:37" ht="16.5" thickTop="1" thickBot="1">
      <c r="A45" s="550">
        <v>2</v>
      </c>
      <c r="B45" s="550"/>
      <c r="C45" s="550"/>
      <c r="D45" s="550"/>
      <c r="E45" s="550"/>
      <c r="F45" s="551"/>
      <c r="G45" s="551"/>
      <c r="H45" s="551"/>
      <c r="I45" s="551"/>
      <c r="J45" s="550">
        <f>F45*$X$30</f>
        <v>0</v>
      </c>
      <c r="K45" s="550"/>
      <c r="L45" s="550"/>
      <c r="M45" s="550"/>
      <c r="N45" s="550"/>
      <c r="O45" s="550"/>
      <c r="P45" s="550"/>
      <c r="Q45" s="550"/>
      <c r="R45" s="550"/>
      <c r="S45" s="550"/>
      <c r="T45" s="550"/>
      <c r="U45" s="550"/>
      <c r="V45" s="550"/>
      <c r="W45" s="550"/>
      <c r="X45" s="550"/>
      <c r="Y45" s="550"/>
      <c r="Z45" s="550"/>
      <c r="AA45" s="550"/>
      <c r="AB45" s="550"/>
      <c r="AC45" s="550"/>
      <c r="AD45" s="550"/>
      <c r="AE45" s="550"/>
      <c r="AF45" s="550"/>
      <c r="AG45" s="550"/>
      <c r="AH45" s="550"/>
      <c r="AI45" s="550"/>
      <c r="AJ45" s="1"/>
      <c r="AK45" s="1"/>
    </row>
    <row r="46" spans="1:37" ht="16.5" thickTop="1" thickBot="1">
      <c r="A46" s="550"/>
      <c r="B46" s="550"/>
      <c r="C46" s="550"/>
      <c r="D46" s="550"/>
      <c r="E46" s="550"/>
      <c r="F46" s="551"/>
      <c r="G46" s="551"/>
      <c r="H46" s="551"/>
      <c r="I46" s="551"/>
      <c r="J46" s="550"/>
      <c r="K46" s="550"/>
      <c r="L46" s="550"/>
      <c r="M46" s="550"/>
      <c r="N46" s="550"/>
      <c r="O46" s="550"/>
      <c r="P46" s="550"/>
      <c r="Q46" s="550"/>
      <c r="R46" s="550"/>
      <c r="S46" s="550"/>
      <c r="T46" s="550"/>
      <c r="U46" s="550"/>
      <c r="V46" s="550"/>
      <c r="W46" s="550"/>
      <c r="X46" s="550"/>
      <c r="Y46" s="550"/>
      <c r="Z46" s="550"/>
      <c r="AA46" s="550"/>
      <c r="AB46" s="550"/>
      <c r="AC46" s="550"/>
      <c r="AD46" s="550"/>
      <c r="AE46" s="550"/>
      <c r="AF46" s="550"/>
      <c r="AG46" s="550"/>
      <c r="AH46" s="550"/>
      <c r="AI46" s="550"/>
      <c r="AJ46" s="1"/>
      <c r="AK46" s="1"/>
    </row>
    <row r="47" spans="1:37" ht="16.5" thickTop="1" thickBot="1">
      <c r="A47" s="550"/>
      <c r="B47" s="550"/>
      <c r="C47" s="550"/>
      <c r="D47" s="550"/>
      <c r="E47" s="550"/>
      <c r="F47" s="551"/>
      <c r="G47" s="551"/>
      <c r="H47" s="551"/>
      <c r="I47" s="551"/>
      <c r="J47" s="550"/>
      <c r="K47" s="550"/>
      <c r="L47" s="550"/>
      <c r="M47" s="550"/>
      <c r="N47" s="550"/>
      <c r="O47" s="550"/>
      <c r="P47" s="550"/>
      <c r="Q47" s="550"/>
      <c r="R47" s="550"/>
      <c r="S47" s="550"/>
      <c r="T47" s="550"/>
      <c r="U47" s="550"/>
      <c r="V47" s="550"/>
      <c r="W47" s="550"/>
      <c r="X47" s="550"/>
      <c r="Y47" s="550"/>
      <c r="Z47" s="550"/>
      <c r="AA47" s="550"/>
      <c r="AB47" s="550"/>
      <c r="AC47" s="550"/>
      <c r="AD47" s="550"/>
      <c r="AE47" s="550"/>
      <c r="AF47" s="550"/>
      <c r="AG47" s="550"/>
      <c r="AH47" s="550"/>
      <c r="AI47" s="550"/>
      <c r="AJ47" s="1"/>
      <c r="AK47" s="1"/>
    </row>
    <row r="48" spans="1:37" ht="16.5" thickTop="1" thickBot="1">
      <c r="A48" s="550"/>
      <c r="B48" s="550"/>
      <c r="C48" s="550"/>
      <c r="D48" s="550"/>
      <c r="E48" s="550"/>
      <c r="F48" s="551"/>
      <c r="G48" s="551"/>
      <c r="H48" s="551"/>
      <c r="I48" s="551"/>
      <c r="J48" s="550"/>
      <c r="K48" s="550"/>
      <c r="L48" s="550"/>
      <c r="M48" s="550"/>
      <c r="N48" s="550"/>
      <c r="O48" s="550"/>
      <c r="P48" s="550"/>
      <c r="Q48" s="550"/>
      <c r="R48" s="550"/>
      <c r="S48" s="550"/>
      <c r="T48" s="550"/>
      <c r="U48" s="550"/>
      <c r="V48" s="550"/>
      <c r="W48" s="550"/>
      <c r="X48" s="550"/>
      <c r="Y48" s="550"/>
      <c r="Z48" s="550"/>
      <c r="AA48" s="550"/>
      <c r="AB48" s="550"/>
      <c r="AC48" s="550"/>
      <c r="AD48" s="550"/>
      <c r="AE48" s="550"/>
      <c r="AF48" s="550"/>
      <c r="AG48" s="550"/>
      <c r="AH48" s="550"/>
      <c r="AI48" s="550"/>
      <c r="AJ48" s="1"/>
      <c r="AK48" s="1"/>
    </row>
    <row r="49" spans="1:37" ht="16.5" thickTop="1" thickBot="1">
      <c r="A49" s="550"/>
      <c r="B49" s="550"/>
      <c r="C49" s="550"/>
      <c r="D49" s="550"/>
      <c r="E49" s="550"/>
      <c r="F49" s="551"/>
      <c r="G49" s="551"/>
      <c r="H49" s="551"/>
      <c r="I49" s="551"/>
      <c r="J49" s="550"/>
      <c r="K49" s="550"/>
      <c r="L49" s="550"/>
      <c r="M49" s="550"/>
      <c r="N49" s="550"/>
      <c r="O49" s="550"/>
      <c r="P49" s="550"/>
      <c r="Q49" s="550"/>
      <c r="R49" s="550"/>
      <c r="S49" s="550"/>
      <c r="T49" s="550"/>
      <c r="U49" s="550"/>
      <c r="V49" s="550"/>
      <c r="W49" s="550"/>
      <c r="X49" s="550"/>
      <c r="Y49" s="550"/>
      <c r="Z49" s="550"/>
      <c r="AA49" s="550"/>
      <c r="AB49" s="550"/>
      <c r="AC49" s="550"/>
      <c r="AD49" s="550"/>
      <c r="AE49" s="550"/>
      <c r="AF49" s="550"/>
      <c r="AG49" s="550"/>
      <c r="AH49" s="550"/>
      <c r="AI49" s="550"/>
      <c r="AJ49" s="1"/>
      <c r="AK49" s="1"/>
    </row>
    <row r="50" spans="1:37" ht="31.5" customHeight="1" thickTop="1" thickBot="1">
      <c r="A50" s="511" t="s">
        <v>37</v>
      </c>
      <c r="B50" s="511"/>
      <c r="C50" s="511"/>
      <c r="D50" s="511"/>
      <c r="E50" s="511"/>
      <c r="F50" s="511" t="s">
        <v>38</v>
      </c>
      <c r="G50" s="511"/>
      <c r="H50" s="511"/>
      <c r="I50" s="511"/>
      <c r="J50" s="511" t="s">
        <v>39</v>
      </c>
      <c r="K50" s="511"/>
      <c r="L50" s="511"/>
      <c r="M50" s="511"/>
      <c r="N50" s="511" t="s">
        <v>40</v>
      </c>
      <c r="O50" s="511"/>
      <c r="P50" s="511"/>
      <c r="Q50" s="511"/>
      <c r="R50" s="511"/>
      <c r="S50" s="511"/>
      <c r="T50" s="511"/>
      <c r="U50" s="511"/>
      <c r="V50" s="511"/>
      <c r="W50" s="511"/>
      <c r="X50" s="511" t="s">
        <v>41</v>
      </c>
      <c r="Y50" s="511"/>
      <c r="Z50" s="511"/>
      <c r="AA50" s="511"/>
      <c r="AB50" s="511"/>
      <c r="AC50" s="511"/>
      <c r="AD50" s="511"/>
      <c r="AE50" s="511"/>
      <c r="AF50" s="511" t="s">
        <v>42</v>
      </c>
      <c r="AG50" s="511"/>
      <c r="AH50" s="511"/>
      <c r="AI50" s="511"/>
      <c r="AJ50" s="1"/>
      <c r="AK50" s="1"/>
    </row>
    <row r="51" spans="1:37" ht="16.5" thickTop="1" thickBot="1">
      <c r="A51" s="550">
        <v>3</v>
      </c>
      <c r="B51" s="550"/>
      <c r="C51" s="550"/>
      <c r="D51" s="550"/>
      <c r="E51" s="550"/>
      <c r="F51" s="551"/>
      <c r="G51" s="551"/>
      <c r="H51" s="551"/>
      <c r="I51" s="551"/>
      <c r="J51" s="550">
        <f>F51*$X$30</f>
        <v>0</v>
      </c>
      <c r="K51" s="550"/>
      <c r="L51" s="550"/>
      <c r="M51" s="550"/>
      <c r="N51" s="550"/>
      <c r="O51" s="550"/>
      <c r="P51" s="550"/>
      <c r="Q51" s="550"/>
      <c r="R51" s="550"/>
      <c r="S51" s="550"/>
      <c r="T51" s="550"/>
      <c r="U51" s="550"/>
      <c r="V51" s="550"/>
      <c r="W51" s="550"/>
      <c r="X51" s="550"/>
      <c r="Y51" s="550"/>
      <c r="Z51" s="550"/>
      <c r="AA51" s="550"/>
      <c r="AB51" s="550"/>
      <c r="AC51" s="550"/>
      <c r="AD51" s="550"/>
      <c r="AE51" s="550"/>
      <c r="AF51" s="550"/>
      <c r="AG51" s="550"/>
      <c r="AH51" s="550"/>
      <c r="AI51" s="550"/>
      <c r="AJ51" s="1"/>
      <c r="AK51" s="1"/>
    </row>
    <row r="52" spans="1:37" ht="16.5" thickTop="1" thickBot="1">
      <c r="A52" s="550"/>
      <c r="B52" s="550"/>
      <c r="C52" s="550"/>
      <c r="D52" s="550"/>
      <c r="E52" s="550"/>
      <c r="F52" s="551"/>
      <c r="G52" s="551"/>
      <c r="H52" s="551"/>
      <c r="I52" s="551"/>
      <c r="J52" s="550"/>
      <c r="K52" s="550"/>
      <c r="L52" s="550"/>
      <c r="M52" s="550"/>
      <c r="N52" s="550"/>
      <c r="O52" s="550"/>
      <c r="P52" s="550"/>
      <c r="Q52" s="550"/>
      <c r="R52" s="550"/>
      <c r="S52" s="550"/>
      <c r="T52" s="550"/>
      <c r="U52" s="550"/>
      <c r="V52" s="550"/>
      <c r="W52" s="550"/>
      <c r="X52" s="550"/>
      <c r="Y52" s="550"/>
      <c r="Z52" s="550"/>
      <c r="AA52" s="550"/>
      <c r="AB52" s="550"/>
      <c r="AC52" s="550"/>
      <c r="AD52" s="550"/>
      <c r="AE52" s="550"/>
      <c r="AF52" s="550"/>
      <c r="AG52" s="550"/>
      <c r="AH52" s="550"/>
      <c r="AI52" s="550"/>
      <c r="AJ52" s="1"/>
      <c r="AK52" s="1"/>
    </row>
    <row r="53" spans="1:37" ht="16.5" thickTop="1" thickBot="1">
      <c r="A53" s="550"/>
      <c r="B53" s="550"/>
      <c r="C53" s="550"/>
      <c r="D53" s="550"/>
      <c r="E53" s="550"/>
      <c r="F53" s="551"/>
      <c r="G53" s="551"/>
      <c r="H53" s="551"/>
      <c r="I53" s="551"/>
      <c r="J53" s="550"/>
      <c r="K53" s="550"/>
      <c r="L53" s="550"/>
      <c r="M53" s="550"/>
      <c r="N53" s="550"/>
      <c r="O53" s="550"/>
      <c r="P53" s="550"/>
      <c r="Q53" s="550"/>
      <c r="R53" s="550"/>
      <c r="S53" s="550"/>
      <c r="T53" s="550"/>
      <c r="U53" s="550"/>
      <c r="V53" s="550"/>
      <c r="W53" s="550"/>
      <c r="X53" s="550"/>
      <c r="Y53" s="550"/>
      <c r="Z53" s="550"/>
      <c r="AA53" s="550"/>
      <c r="AB53" s="550"/>
      <c r="AC53" s="550"/>
      <c r="AD53" s="550"/>
      <c r="AE53" s="550"/>
      <c r="AF53" s="550"/>
      <c r="AG53" s="550"/>
      <c r="AH53" s="550"/>
      <c r="AI53" s="550"/>
      <c r="AJ53" s="1"/>
      <c r="AK53" s="1"/>
    </row>
    <row r="54" spans="1:37" ht="16.5" thickTop="1" thickBot="1">
      <c r="A54" s="550"/>
      <c r="B54" s="550"/>
      <c r="C54" s="550"/>
      <c r="D54" s="550"/>
      <c r="E54" s="550"/>
      <c r="F54" s="551"/>
      <c r="G54" s="551"/>
      <c r="H54" s="551"/>
      <c r="I54" s="551"/>
      <c r="J54" s="550"/>
      <c r="K54" s="550"/>
      <c r="L54" s="550"/>
      <c r="M54" s="550"/>
      <c r="N54" s="550"/>
      <c r="O54" s="550"/>
      <c r="P54" s="550"/>
      <c r="Q54" s="550"/>
      <c r="R54" s="550"/>
      <c r="S54" s="550"/>
      <c r="T54" s="550"/>
      <c r="U54" s="550"/>
      <c r="V54" s="550"/>
      <c r="W54" s="550"/>
      <c r="X54" s="550"/>
      <c r="Y54" s="550"/>
      <c r="Z54" s="550"/>
      <c r="AA54" s="550"/>
      <c r="AB54" s="550"/>
      <c r="AC54" s="550"/>
      <c r="AD54" s="550"/>
      <c r="AE54" s="550"/>
      <c r="AF54" s="550"/>
      <c r="AG54" s="550"/>
      <c r="AH54" s="550"/>
      <c r="AI54" s="550"/>
      <c r="AJ54" s="1"/>
      <c r="AK54" s="1"/>
    </row>
    <row r="55" spans="1:37" ht="16.5" thickTop="1" thickBot="1">
      <c r="A55" s="550"/>
      <c r="B55" s="550"/>
      <c r="C55" s="550"/>
      <c r="D55" s="550"/>
      <c r="E55" s="550"/>
      <c r="F55" s="551"/>
      <c r="G55" s="551"/>
      <c r="H55" s="551"/>
      <c r="I55" s="551"/>
      <c r="J55" s="550"/>
      <c r="K55" s="550"/>
      <c r="L55" s="550"/>
      <c r="M55" s="550"/>
      <c r="N55" s="550"/>
      <c r="O55" s="550"/>
      <c r="P55" s="550"/>
      <c r="Q55" s="550"/>
      <c r="R55" s="550"/>
      <c r="S55" s="550"/>
      <c r="T55" s="550"/>
      <c r="U55" s="550"/>
      <c r="V55" s="550"/>
      <c r="W55" s="550"/>
      <c r="X55" s="550"/>
      <c r="Y55" s="550"/>
      <c r="Z55" s="550"/>
      <c r="AA55" s="550"/>
      <c r="AB55" s="550"/>
      <c r="AC55" s="550"/>
      <c r="AD55" s="550"/>
      <c r="AE55" s="550"/>
      <c r="AF55" s="550"/>
      <c r="AG55" s="550"/>
      <c r="AH55" s="550"/>
      <c r="AI55" s="550"/>
      <c r="AJ55" s="1"/>
      <c r="AK55" s="1"/>
    </row>
    <row r="56" spans="1:37" ht="31.5" customHeight="1" thickTop="1" thickBot="1">
      <c r="A56" s="511" t="s">
        <v>37</v>
      </c>
      <c r="B56" s="511"/>
      <c r="C56" s="511"/>
      <c r="D56" s="511"/>
      <c r="E56" s="511"/>
      <c r="F56" s="511" t="s">
        <v>38</v>
      </c>
      <c r="G56" s="511"/>
      <c r="H56" s="511"/>
      <c r="I56" s="511"/>
      <c r="J56" s="511" t="s">
        <v>39</v>
      </c>
      <c r="K56" s="511"/>
      <c r="L56" s="511"/>
      <c r="M56" s="511"/>
      <c r="N56" s="511" t="s">
        <v>40</v>
      </c>
      <c r="O56" s="511"/>
      <c r="P56" s="511"/>
      <c r="Q56" s="511"/>
      <c r="R56" s="511"/>
      <c r="S56" s="511"/>
      <c r="T56" s="511"/>
      <c r="U56" s="511"/>
      <c r="V56" s="511"/>
      <c r="W56" s="511"/>
      <c r="X56" s="511" t="s">
        <v>41</v>
      </c>
      <c r="Y56" s="511"/>
      <c r="Z56" s="511"/>
      <c r="AA56" s="511"/>
      <c r="AB56" s="511"/>
      <c r="AC56" s="511"/>
      <c r="AD56" s="511"/>
      <c r="AE56" s="511"/>
      <c r="AF56" s="511" t="s">
        <v>42</v>
      </c>
      <c r="AG56" s="511"/>
      <c r="AH56" s="511"/>
      <c r="AI56" s="511"/>
      <c r="AJ56" s="1"/>
      <c r="AK56" s="1"/>
    </row>
    <row r="57" spans="1:37" ht="16.5" thickTop="1" thickBot="1">
      <c r="A57" s="550">
        <v>4</v>
      </c>
      <c r="B57" s="550"/>
      <c r="C57" s="550"/>
      <c r="D57" s="550"/>
      <c r="E57" s="550"/>
      <c r="F57" s="551"/>
      <c r="G57" s="551"/>
      <c r="H57" s="551"/>
      <c r="I57" s="551"/>
      <c r="J57" s="550">
        <f>F57*$X$30</f>
        <v>0</v>
      </c>
      <c r="K57" s="550"/>
      <c r="L57" s="550"/>
      <c r="M57" s="550"/>
      <c r="N57" s="550"/>
      <c r="O57" s="550"/>
      <c r="P57" s="550"/>
      <c r="Q57" s="550"/>
      <c r="R57" s="550"/>
      <c r="S57" s="550"/>
      <c r="T57" s="550"/>
      <c r="U57" s="550"/>
      <c r="V57" s="550"/>
      <c r="W57" s="550"/>
      <c r="X57" s="550"/>
      <c r="Y57" s="550"/>
      <c r="Z57" s="550"/>
      <c r="AA57" s="550"/>
      <c r="AB57" s="550"/>
      <c r="AC57" s="550"/>
      <c r="AD57" s="550"/>
      <c r="AE57" s="550"/>
      <c r="AF57" s="550"/>
      <c r="AG57" s="550"/>
      <c r="AH57" s="550"/>
      <c r="AI57" s="550"/>
      <c r="AJ57" s="1"/>
      <c r="AK57" s="1"/>
    </row>
    <row r="58" spans="1:37" ht="16.5" thickTop="1" thickBot="1">
      <c r="A58" s="550"/>
      <c r="B58" s="550"/>
      <c r="C58" s="550"/>
      <c r="D58" s="550"/>
      <c r="E58" s="550"/>
      <c r="F58" s="551"/>
      <c r="G58" s="551"/>
      <c r="H58" s="551"/>
      <c r="I58" s="551"/>
      <c r="J58" s="550"/>
      <c r="K58" s="550"/>
      <c r="L58" s="550"/>
      <c r="M58" s="550"/>
      <c r="N58" s="550"/>
      <c r="O58" s="550"/>
      <c r="P58" s="550"/>
      <c r="Q58" s="550"/>
      <c r="R58" s="550"/>
      <c r="S58" s="550"/>
      <c r="T58" s="550"/>
      <c r="U58" s="550"/>
      <c r="V58" s="550"/>
      <c r="W58" s="550"/>
      <c r="X58" s="550"/>
      <c r="Y58" s="550"/>
      <c r="Z58" s="550"/>
      <c r="AA58" s="550"/>
      <c r="AB58" s="550"/>
      <c r="AC58" s="550"/>
      <c r="AD58" s="550"/>
      <c r="AE58" s="550"/>
      <c r="AF58" s="550"/>
      <c r="AG58" s="550"/>
      <c r="AH58" s="550"/>
      <c r="AI58" s="550"/>
      <c r="AJ58" s="1"/>
      <c r="AK58" s="1"/>
    </row>
    <row r="59" spans="1:37" ht="16.5" thickTop="1" thickBot="1">
      <c r="A59" s="550"/>
      <c r="B59" s="550"/>
      <c r="C59" s="550"/>
      <c r="D59" s="550"/>
      <c r="E59" s="550"/>
      <c r="F59" s="551"/>
      <c r="G59" s="551"/>
      <c r="H59" s="551"/>
      <c r="I59" s="551"/>
      <c r="J59" s="550"/>
      <c r="K59" s="550"/>
      <c r="L59" s="550"/>
      <c r="M59" s="550"/>
      <c r="N59" s="550"/>
      <c r="O59" s="550"/>
      <c r="P59" s="550"/>
      <c r="Q59" s="550"/>
      <c r="R59" s="550"/>
      <c r="S59" s="550"/>
      <c r="T59" s="550"/>
      <c r="U59" s="550"/>
      <c r="V59" s="550"/>
      <c r="W59" s="550"/>
      <c r="X59" s="550"/>
      <c r="Y59" s="550"/>
      <c r="Z59" s="550"/>
      <c r="AA59" s="550"/>
      <c r="AB59" s="550"/>
      <c r="AC59" s="550"/>
      <c r="AD59" s="550"/>
      <c r="AE59" s="550"/>
      <c r="AF59" s="550"/>
      <c r="AG59" s="550"/>
      <c r="AH59" s="550"/>
      <c r="AI59" s="550"/>
      <c r="AJ59" s="1"/>
      <c r="AK59" s="1"/>
    </row>
    <row r="60" spans="1:37" ht="16.5" thickTop="1" thickBot="1">
      <c r="A60" s="550"/>
      <c r="B60" s="550"/>
      <c r="C60" s="550"/>
      <c r="D60" s="550"/>
      <c r="E60" s="550"/>
      <c r="F60" s="551"/>
      <c r="G60" s="551"/>
      <c r="H60" s="551"/>
      <c r="I60" s="551"/>
      <c r="J60" s="550"/>
      <c r="K60" s="550"/>
      <c r="L60" s="550"/>
      <c r="M60" s="550"/>
      <c r="N60" s="550"/>
      <c r="O60" s="550"/>
      <c r="P60" s="550"/>
      <c r="Q60" s="550"/>
      <c r="R60" s="550"/>
      <c r="S60" s="550"/>
      <c r="T60" s="550"/>
      <c r="U60" s="550"/>
      <c r="V60" s="550"/>
      <c r="W60" s="550"/>
      <c r="X60" s="550"/>
      <c r="Y60" s="550"/>
      <c r="Z60" s="550"/>
      <c r="AA60" s="550"/>
      <c r="AB60" s="550"/>
      <c r="AC60" s="550"/>
      <c r="AD60" s="550"/>
      <c r="AE60" s="550"/>
      <c r="AF60" s="550"/>
      <c r="AG60" s="550"/>
      <c r="AH60" s="550"/>
      <c r="AI60" s="550"/>
      <c r="AJ60" s="1"/>
      <c r="AK60" s="1"/>
    </row>
    <row r="61" spans="1:37" ht="16.5" thickTop="1" thickBot="1">
      <c r="A61" s="550"/>
      <c r="B61" s="550"/>
      <c r="C61" s="550"/>
      <c r="D61" s="550"/>
      <c r="E61" s="550"/>
      <c r="F61" s="551"/>
      <c r="G61" s="551"/>
      <c r="H61" s="551"/>
      <c r="I61" s="551"/>
      <c r="J61" s="550"/>
      <c r="K61" s="550"/>
      <c r="L61" s="550"/>
      <c r="M61" s="550"/>
      <c r="N61" s="550"/>
      <c r="O61" s="550"/>
      <c r="P61" s="550"/>
      <c r="Q61" s="550"/>
      <c r="R61" s="550"/>
      <c r="S61" s="550"/>
      <c r="T61" s="550"/>
      <c r="U61" s="550"/>
      <c r="V61" s="550"/>
      <c r="W61" s="550"/>
      <c r="X61" s="550"/>
      <c r="Y61" s="550"/>
      <c r="Z61" s="550"/>
      <c r="AA61" s="550"/>
      <c r="AB61" s="550"/>
      <c r="AC61" s="550"/>
      <c r="AD61" s="550"/>
      <c r="AE61" s="550"/>
      <c r="AF61" s="550"/>
      <c r="AG61" s="550"/>
      <c r="AH61" s="550"/>
      <c r="AI61" s="550"/>
      <c r="AJ61" s="1"/>
      <c r="AK61" s="1"/>
    </row>
    <row r="62" spans="1:37" ht="31.5" customHeight="1" thickTop="1" thickBot="1">
      <c r="A62" s="511" t="s">
        <v>37</v>
      </c>
      <c r="B62" s="511"/>
      <c r="C62" s="511"/>
      <c r="D62" s="511"/>
      <c r="E62" s="511"/>
      <c r="F62" s="511" t="s">
        <v>38</v>
      </c>
      <c r="G62" s="511"/>
      <c r="H62" s="511"/>
      <c r="I62" s="511"/>
      <c r="J62" s="511" t="s">
        <v>39</v>
      </c>
      <c r="K62" s="511"/>
      <c r="L62" s="511"/>
      <c r="M62" s="511"/>
      <c r="N62" s="511" t="s">
        <v>40</v>
      </c>
      <c r="O62" s="511"/>
      <c r="P62" s="511"/>
      <c r="Q62" s="511"/>
      <c r="R62" s="511"/>
      <c r="S62" s="511"/>
      <c r="T62" s="511"/>
      <c r="U62" s="511"/>
      <c r="V62" s="511"/>
      <c r="W62" s="511"/>
      <c r="X62" s="511" t="s">
        <v>41</v>
      </c>
      <c r="Y62" s="511"/>
      <c r="Z62" s="511"/>
      <c r="AA62" s="511"/>
      <c r="AB62" s="511"/>
      <c r="AC62" s="511"/>
      <c r="AD62" s="511"/>
      <c r="AE62" s="511"/>
      <c r="AF62" s="511" t="s">
        <v>42</v>
      </c>
      <c r="AG62" s="511"/>
      <c r="AH62" s="511"/>
      <c r="AI62" s="511"/>
      <c r="AJ62" s="1"/>
      <c r="AK62" s="1"/>
    </row>
    <row r="63" spans="1:37" ht="16.5" thickTop="1" thickBot="1">
      <c r="A63" s="550">
        <v>5</v>
      </c>
      <c r="B63" s="550"/>
      <c r="C63" s="550"/>
      <c r="D63" s="550"/>
      <c r="E63" s="550"/>
      <c r="F63" s="551"/>
      <c r="G63" s="551"/>
      <c r="H63" s="551"/>
      <c r="I63" s="551"/>
      <c r="J63" s="550">
        <f>F63*$X$30</f>
        <v>0</v>
      </c>
      <c r="K63" s="550"/>
      <c r="L63" s="550"/>
      <c r="M63" s="550"/>
      <c r="N63" s="550"/>
      <c r="O63" s="550"/>
      <c r="P63" s="550"/>
      <c r="Q63" s="550"/>
      <c r="R63" s="550"/>
      <c r="S63" s="550"/>
      <c r="T63" s="550"/>
      <c r="U63" s="550"/>
      <c r="V63" s="550"/>
      <c r="W63" s="550"/>
      <c r="X63" s="550"/>
      <c r="Y63" s="550"/>
      <c r="Z63" s="550"/>
      <c r="AA63" s="550"/>
      <c r="AB63" s="550"/>
      <c r="AC63" s="550"/>
      <c r="AD63" s="550"/>
      <c r="AE63" s="550"/>
      <c r="AF63" s="550"/>
      <c r="AG63" s="550"/>
      <c r="AH63" s="550"/>
      <c r="AI63" s="550"/>
      <c r="AJ63" s="1"/>
      <c r="AK63" s="1"/>
    </row>
    <row r="64" spans="1:37" ht="16.5" thickTop="1" thickBot="1">
      <c r="A64" s="550"/>
      <c r="B64" s="550"/>
      <c r="C64" s="550"/>
      <c r="D64" s="550"/>
      <c r="E64" s="550"/>
      <c r="F64" s="551"/>
      <c r="G64" s="551"/>
      <c r="H64" s="551"/>
      <c r="I64" s="551"/>
      <c r="J64" s="550"/>
      <c r="K64" s="550"/>
      <c r="L64" s="550"/>
      <c r="M64" s="550"/>
      <c r="N64" s="550"/>
      <c r="O64" s="550"/>
      <c r="P64" s="550"/>
      <c r="Q64" s="550"/>
      <c r="R64" s="550"/>
      <c r="S64" s="550"/>
      <c r="T64" s="550"/>
      <c r="U64" s="550"/>
      <c r="V64" s="550"/>
      <c r="W64" s="550"/>
      <c r="X64" s="550"/>
      <c r="Y64" s="550"/>
      <c r="Z64" s="550"/>
      <c r="AA64" s="550"/>
      <c r="AB64" s="550"/>
      <c r="AC64" s="550"/>
      <c r="AD64" s="550"/>
      <c r="AE64" s="550"/>
      <c r="AF64" s="550"/>
      <c r="AG64" s="550"/>
      <c r="AH64" s="550"/>
      <c r="AI64" s="550"/>
      <c r="AJ64" s="1"/>
      <c r="AK64" s="1"/>
    </row>
    <row r="65" spans="1:37" ht="16.5" thickTop="1" thickBot="1">
      <c r="A65" s="550"/>
      <c r="B65" s="550"/>
      <c r="C65" s="550"/>
      <c r="D65" s="550"/>
      <c r="E65" s="550"/>
      <c r="F65" s="551"/>
      <c r="G65" s="551"/>
      <c r="H65" s="551"/>
      <c r="I65" s="551"/>
      <c r="J65" s="550"/>
      <c r="K65" s="550"/>
      <c r="L65" s="550"/>
      <c r="M65" s="550"/>
      <c r="N65" s="550"/>
      <c r="O65" s="550"/>
      <c r="P65" s="550"/>
      <c r="Q65" s="550"/>
      <c r="R65" s="550"/>
      <c r="S65" s="550"/>
      <c r="T65" s="550"/>
      <c r="U65" s="550"/>
      <c r="V65" s="550"/>
      <c r="W65" s="550"/>
      <c r="X65" s="550"/>
      <c r="Y65" s="550"/>
      <c r="Z65" s="550"/>
      <c r="AA65" s="550"/>
      <c r="AB65" s="550"/>
      <c r="AC65" s="550"/>
      <c r="AD65" s="550"/>
      <c r="AE65" s="550"/>
      <c r="AF65" s="550"/>
      <c r="AG65" s="550"/>
      <c r="AH65" s="550"/>
      <c r="AI65" s="550"/>
      <c r="AJ65" s="1"/>
      <c r="AK65" s="1"/>
    </row>
    <row r="66" spans="1:37" ht="16.5" thickTop="1" thickBot="1">
      <c r="A66" s="550"/>
      <c r="B66" s="550"/>
      <c r="C66" s="550"/>
      <c r="D66" s="550"/>
      <c r="E66" s="550"/>
      <c r="F66" s="551"/>
      <c r="G66" s="551"/>
      <c r="H66" s="551"/>
      <c r="I66" s="551"/>
      <c r="J66" s="550"/>
      <c r="K66" s="550"/>
      <c r="L66" s="550"/>
      <c r="M66" s="550"/>
      <c r="N66" s="550"/>
      <c r="O66" s="550"/>
      <c r="P66" s="550"/>
      <c r="Q66" s="550"/>
      <c r="R66" s="550"/>
      <c r="S66" s="550"/>
      <c r="T66" s="550"/>
      <c r="U66" s="550"/>
      <c r="V66" s="550"/>
      <c r="W66" s="550"/>
      <c r="X66" s="550"/>
      <c r="Y66" s="550"/>
      <c r="Z66" s="550"/>
      <c r="AA66" s="550"/>
      <c r="AB66" s="550"/>
      <c r="AC66" s="550"/>
      <c r="AD66" s="550"/>
      <c r="AE66" s="550"/>
      <c r="AF66" s="550"/>
      <c r="AG66" s="550"/>
      <c r="AH66" s="550"/>
      <c r="AI66" s="550"/>
      <c r="AJ66" s="1"/>
      <c r="AK66" s="1"/>
    </row>
    <row r="67" spans="1:37" ht="16.5" thickTop="1" thickBot="1">
      <c r="A67" s="550"/>
      <c r="B67" s="550"/>
      <c r="C67" s="550"/>
      <c r="D67" s="550"/>
      <c r="E67" s="550"/>
      <c r="F67" s="551"/>
      <c r="G67" s="551"/>
      <c r="H67" s="551"/>
      <c r="I67" s="551"/>
      <c r="J67" s="550"/>
      <c r="K67" s="550"/>
      <c r="L67" s="550"/>
      <c r="M67" s="550"/>
      <c r="N67" s="550"/>
      <c r="O67" s="550"/>
      <c r="P67" s="550"/>
      <c r="Q67" s="550"/>
      <c r="R67" s="550"/>
      <c r="S67" s="550"/>
      <c r="T67" s="550"/>
      <c r="U67" s="550"/>
      <c r="V67" s="550"/>
      <c r="W67" s="550"/>
      <c r="X67" s="550"/>
      <c r="Y67" s="550"/>
      <c r="Z67" s="550"/>
      <c r="AA67" s="550"/>
      <c r="AB67" s="550"/>
      <c r="AC67" s="550"/>
      <c r="AD67" s="550"/>
      <c r="AE67" s="550"/>
      <c r="AF67" s="550"/>
      <c r="AG67" s="550"/>
      <c r="AH67" s="550"/>
      <c r="AI67" s="550"/>
      <c r="AJ67" s="1"/>
      <c r="AK67" s="1"/>
    </row>
    <row r="68" spans="1:37" ht="31.5" hidden="1" customHeight="1" thickTop="1" thickBot="1">
      <c r="A68" s="511" t="s">
        <v>37</v>
      </c>
      <c r="B68" s="511"/>
      <c r="C68" s="511"/>
      <c r="D68" s="511"/>
      <c r="E68" s="511"/>
      <c r="F68" s="511" t="s">
        <v>38</v>
      </c>
      <c r="G68" s="511"/>
      <c r="H68" s="511"/>
      <c r="I68" s="511"/>
      <c r="J68" s="511" t="s">
        <v>39</v>
      </c>
      <c r="K68" s="511"/>
      <c r="L68" s="511"/>
      <c r="M68" s="511"/>
      <c r="N68" s="511" t="s">
        <v>40</v>
      </c>
      <c r="O68" s="511"/>
      <c r="P68" s="511"/>
      <c r="Q68" s="511"/>
      <c r="R68" s="511"/>
      <c r="S68" s="511"/>
      <c r="T68" s="511"/>
      <c r="U68" s="511"/>
      <c r="V68" s="511"/>
      <c r="W68" s="511"/>
      <c r="X68" s="511" t="s">
        <v>41</v>
      </c>
      <c r="Y68" s="511"/>
      <c r="Z68" s="511"/>
      <c r="AA68" s="511"/>
      <c r="AB68" s="511"/>
      <c r="AC68" s="511"/>
      <c r="AD68" s="511"/>
      <c r="AE68" s="511"/>
      <c r="AF68" s="511" t="s">
        <v>42</v>
      </c>
      <c r="AG68" s="511"/>
      <c r="AH68" s="511"/>
      <c r="AI68" s="511"/>
      <c r="AJ68" s="1"/>
      <c r="AK68" s="1"/>
    </row>
    <row r="69" spans="1:37" ht="16.5" hidden="1" customHeight="1" thickTop="1" thickBot="1">
      <c r="A69" s="550">
        <v>6</v>
      </c>
      <c r="B69" s="550"/>
      <c r="C69" s="550"/>
      <c r="D69" s="550"/>
      <c r="E69" s="550"/>
      <c r="F69" s="551"/>
      <c r="G69" s="551"/>
      <c r="H69" s="551"/>
      <c r="I69" s="551"/>
      <c r="J69" s="550">
        <f>F69*$X$30</f>
        <v>0</v>
      </c>
      <c r="K69" s="550"/>
      <c r="L69" s="550"/>
      <c r="M69" s="550"/>
      <c r="N69" s="550"/>
      <c r="O69" s="550"/>
      <c r="P69" s="550"/>
      <c r="Q69" s="550"/>
      <c r="R69" s="550"/>
      <c r="S69" s="550"/>
      <c r="T69" s="550"/>
      <c r="U69" s="550"/>
      <c r="V69" s="550"/>
      <c r="W69" s="550"/>
      <c r="X69" s="550"/>
      <c r="Y69" s="550"/>
      <c r="Z69" s="550"/>
      <c r="AA69" s="550"/>
      <c r="AB69" s="550"/>
      <c r="AC69" s="550"/>
      <c r="AD69" s="550"/>
      <c r="AE69" s="550"/>
      <c r="AF69" s="550"/>
      <c r="AG69" s="550"/>
      <c r="AH69" s="550"/>
      <c r="AI69" s="550"/>
      <c r="AJ69" s="1"/>
      <c r="AK69" s="1"/>
    </row>
    <row r="70" spans="1:37" ht="16.5" hidden="1" customHeight="1" thickTop="1" thickBot="1">
      <c r="A70" s="550"/>
      <c r="B70" s="550"/>
      <c r="C70" s="550"/>
      <c r="D70" s="550"/>
      <c r="E70" s="550"/>
      <c r="F70" s="551"/>
      <c r="G70" s="551"/>
      <c r="H70" s="551"/>
      <c r="I70" s="551"/>
      <c r="J70" s="550"/>
      <c r="K70" s="550"/>
      <c r="L70" s="550"/>
      <c r="M70" s="550"/>
      <c r="N70" s="550"/>
      <c r="O70" s="550"/>
      <c r="P70" s="550"/>
      <c r="Q70" s="550"/>
      <c r="R70" s="550"/>
      <c r="S70" s="550"/>
      <c r="T70" s="550"/>
      <c r="U70" s="550"/>
      <c r="V70" s="550"/>
      <c r="W70" s="550"/>
      <c r="X70" s="550"/>
      <c r="Y70" s="550"/>
      <c r="Z70" s="550"/>
      <c r="AA70" s="550"/>
      <c r="AB70" s="550"/>
      <c r="AC70" s="550"/>
      <c r="AD70" s="550"/>
      <c r="AE70" s="550"/>
      <c r="AF70" s="550"/>
      <c r="AG70" s="550"/>
      <c r="AH70" s="550"/>
      <c r="AI70" s="550"/>
      <c r="AJ70" s="1"/>
      <c r="AK70" s="1"/>
    </row>
    <row r="71" spans="1:37" ht="16.5" hidden="1" customHeight="1" thickTop="1" thickBot="1">
      <c r="A71" s="550"/>
      <c r="B71" s="550"/>
      <c r="C71" s="550"/>
      <c r="D71" s="550"/>
      <c r="E71" s="550"/>
      <c r="F71" s="551"/>
      <c r="G71" s="551"/>
      <c r="H71" s="551"/>
      <c r="I71" s="551"/>
      <c r="J71" s="550"/>
      <c r="K71" s="550"/>
      <c r="L71" s="550"/>
      <c r="M71" s="550"/>
      <c r="N71" s="550"/>
      <c r="O71" s="550"/>
      <c r="P71" s="550"/>
      <c r="Q71" s="550"/>
      <c r="R71" s="550"/>
      <c r="S71" s="550"/>
      <c r="T71" s="550"/>
      <c r="U71" s="550"/>
      <c r="V71" s="550"/>
      <c r="W71" s="550"/>
      <c r="X71" s="550"/>
      <c r="Y71" s="550"/>
      <c r="Z71" s="550"/>
      <c r="AA71" s="550"/>
      <c r="AB71" s="550"/>
      <c r="AC71" s="550"/>
      <c r="AD71" s="550"/>
      <c r="AE71" s="550"/>
      <c r="AF71" s="550"/>
      <c r="AG71" s="550"/>
      <c r="AH71" s="550"/>
      <c r="AI71" s="550"/>
      <c r="AJ71" s="1"/>
      <c r="AK71" s="1"/>
    </row>
    <row r="72" spans="1:37" ht="16.5" hidden="1" customHeight="1" thickTop="1" thickBot="1">
      <c r="A72" s="550"/>
      <c r="B72" s="550"/>
      <c r="C72" s="550"/>
      <c r="D72" s="550"/>
      <c r="E72" s="550"/>
      <c r="F72" s="551"/>
      <c r="G72" s="551"/>
      <c r="H72" s="551"/>
      <c r="I72" s="551"/>
      <c r="J72" s="550"/>
      <c r="K72" s="550"/>
      <c r="L72" s="550"/>
      <c r="M72" s="550"/>
      <c r="N72" s="550"/>
      <c r="O72" s="550"/>
      <c r="P72" s="550"/>
      <c r="Q72" s="550"/>
      <c r="R72" s="550"/>
      <c r="S72" s="550"/>
      <c r="T72" s="550"/>
      <c r="U72" s="550"/>
      <c r="V72" s="550"/>
      <c r="W72" s="550"/>
      <c r="X72" s="550"/>
      <c r="Y72" s="550"/>
      <c r="Z72" s="550"/>
      <c r="AA72" s="550"/>
      <c r="AB72" s="550"/>
      <c r="AC72" s="550"/>
      <c r="AD72" s="550"/>
      <c r="AE72" s="550"/>
      <c r="AF72" s="550"/>
      <c r="AG72" s="550"/>
      <c r="AH72" s="550"/>
      <c r="AI72" s="550"/>
      <c r="AJ72" s="1"/>
      <c r="AK72" s="1"/>
    </row>
    <row r="73" spans="1:37" ht="16.5" hidden="1" customHeight="1" thickTop="1" thickBot="1">
      <c r="A73" s="550"/>
      <c r="B73" s="550"/>
      <c r="C73" s="550"/>
      <c r="D73" s="550"/>
      <c r="E73" s="550"/>
      <c r="F73" s="551"/>
      <c r="G73" s="551"/>
      <c r="H73" s="551"/>
      <c r="I73" s="551"/>
      <c r="J73" s="550"/>
      <c r="K73" s="550"/>
      <c r="L73" s="550"/>
      <c r="M73" s="550"/>
      <c r="N73" s="550"/>
      <c r="O73" s="550"/>
      <c r="P73" s="550"/>
      <c r="Q73" s="550"/>
      <c r="R73" s="550"/>
      <c r="S73" s="550"/>
      <c r="T73" s="550"/>
      <c r="U73" s="550"/>
      <c r="V73" s="550"/>
      <c r="W73" s="550"/>
      <c r="X73" s="550"/>
      <c r="Y73" s="550"/>
      <c r="Z73" s="550"/>
      <c r="AA73" s="550"/>
      <c r="AB73" s="550"/>
      <c r="AC73" s="550"/>
      <c r="AD73" s="550"/>
      <c r="AE73" s="550"/>
      <c r="AF73" s="550"/>
      <c r="AG73" s="550"/>
      <c r="AH73" s="550"/>
      <c r="AI73" s="550"/>
      <c r="AJ73" s="1"/>
      <c r="AK73" s="1"/>
    </row>
    <row r="74" spans="1:37" ht="31.5" hidden="1" customHeight="1" thickTop="1" thickBot="1">
      <c r="A74" s="511" t="s">
        <v>37</v>
      </c>
      <c r="B74" s="511"/>
      <c r="C74" s="511"/>
      <c r="D74" s="511"/>
      <c r="E74" s="511"/>
      <c r="F74" s="511" t="s">
        <v>38</v>
      </c>
      <c r="G74" s="511"/>
      <c r="H74" s="511"/>
      <c r="I74" s="511"/>
      <c r="J74" s="511" t="s">
        <v>39</v>
      </c>
      <c r="K74" s="511"/>
      <c r="L74" s="511"/>
      <c r="M74" s="511"/>
      <c r="N74" s="511" t="s">
        <v>40</v>
      </c>
      <c r="O74" s="511"/>
      <c r="P74" s="511"/>
      <c r="Q74" s="511"/>
      <c r="R74" s="511"/>
      <c r="S74" s="511"/>
      <c r="T74" s="511"/>
      <c r="U74" s="511"/>
      <c r="V74" s="511"/>
      <c r="W74" s="511"/>
      <c r="X74" s="511" t="s">
        <v>41</v>
      </c>
      <c r="Y74" s="511"/>
      <c r="Z74" s="511"/>
      <c r="AA74" s="511"/>
      <c r="AB74" s="511"/>
      <c r="AC74" s="511"/>
      <c r="AD74" s="511"/>
      <c r="AE74" s="511"/>
      <c r="AF74" s="511" t="s">
        <v>42</v>
      </c>
      <c r="AG74" s="511"/>
      <c r="AH74" s="511"/>
      <c r="AI74" s="511"/>
      <c r="AJ74" s="1"/>
      <c r="AK74" s="1"/>
    </row>
    <row r="75" spans="1:37" ht="16.5" hidden="1" customHeight="1" thickTop="1" thickBot="1">
      <c r="A75" s="550">
        <v>7</v>
      </c>
      <c r="B75" s="550"/>
      <c r="C75" s="550"/>
      <c r="D75" s="550"/>
      <c r="E75" s="550"/>
      <c r="F75" s="551"/>
      <c r="G75" s="551"/>
      <c r="H75" s="551"/>
      <c r="I75" s="551"/>
      <c r="J75" s="550">
        <f>F75*$X$30</f>
        <v>0</v>
      </c>
      <c r="K75" s="550"/>
      <c r="L75" s="550"/>
      <c r="M75" s="550"/>
      <c r="N75" s="550"/>
      <c r="O75" s="550"/>
      <c r="P75" s="550"/>
      <c r="Q75" s="550"/>
      <c r="R75" s="550"/>
      <c r="S75" s="550"/>
      <c r="T75" s="550"/>
      <c r="U75" s="550"/>
      <c r="V75" s="550"/>
      <c r="W75" s="550"/>
      <c r="X75" s="550"/>
      <c r="Y75" s="550"/>
      <c r="Z75" s="550"/>
      <c r="AA75" s="550"/>
      <c r="AB75" s="550"/>
      <c r="AC75" s="550"/>
      <c r="AD75" s="550"/>
      <c r="AE75" s="550"/>
      <c r="AF75" s="550"/>
      <c r="AG75" s="550"/>
      <c r="AH75" s="550"/>
      <c r="AI75" s="550"/>
      <c r="AJ75" s="1"/>
      <c r="AK75" s="1"/>
    </row>
    <row r="76" spans="1:37" ht="16.5" hidden="1" customHeight="1" thickTop="1" thickBot="1">
      <c r="A76" s="550"/>
      <c r="B76" s="550"/>
      <c r="C76" s="550"/>
      <c r="D76" s="550"/>
      <c r="E76" s="550"/>
      <c r="F76" s="551"/>
      <c r="G76" s="551"/>
      <c r="H76" s="551"/>
      <c r="I76" s="551"/>
      <c r="J76" s="550"/>
      <c r="K76" s="550"/>
      <c r="L76" s="550"/>
      <c r="M76" s="550"/>
      <c r="N76" s="550"/>
      <c r="O76" s="550"/>
      <c r="P76" s="550"/>
      <c r="Q76" s="550"/>
      <c r="R76" s="550"/>
      <c r="S76" s="550"/>
      <c r="T76" s="550"/>
      <c r="U76" s="550"/>
      <c r="V76" s="550"/>
      <c r="W76" s="550"/>
      <c r="X76" s="550"/>
      <c r="Y76" s="550"/>
      <c r="Z76" s="550"/>
      <c r="AA76" s="550"/>
      <c r="AB76" s="550"/>
      <c r="AC76" s="550"/>
      <c r="AD76" s="550"/>
      <c r="AE76" s="550"/>
      <c r="AF76" s="550"/>
      <c r="AG76" s="550"/>
      <c r="AH76" s="550"/>
      <c r="AI76" s="550"/>
      <c r="AJ76" s="1"/>
      <c r="AK76" s="1"/>
    </row>
    <row r="77" spans="1:37" ht="16.5" hidden="1" customHeight="1" thickTop="1" thickBot="1">
      <c r="A77" s="550"/>
      <c r="B77" s="550"/>
      <c r="C77" s="550"/>
      <c r="D77" s="550"/>
      <c r="E77" s="550"/>
      <c r="F77" s="551"/>
      <c r="G77" s="551"/>
      <c r="H77" s="551"/>
      <c r="I77" s="551"/>
      <c r="J77" s="550"/>
      <c r="K77" s="550"/>
      <c r="L77" s="550"/>
      <c r="M77" s="550"/>
      <c r="N77" s="550"/>
      <c r="O77" s="550"/>
      <c r="P77" s="550"/>
      <c r="Q77" s="550"/>
      <c r="R77" s="550"/>
      <c r="S77" s="550"/>
      <c r="T77" s="550"/>
      <c r="U77" s="550"/>
      <c r="V77" s="550"/>
      <c r="W77" s="550"/>
      <c r="X77" s="550"/>
      <c r="Y77" s="550"/>
      <c r="Z77" s="550"/>
      <c r="AA77" s="550"/>
      <c r="AB77" s="550"/>
      <c r="AC77" s="550"/>
      <c r="AD77" s="550"/>
      <c r="AE77" s="550"/>
      <c r="AF77" s="550"/>
      <c r="AG77" s="550"/>
      <c r="AH77" s="550"/>
      <c r="AI77" s="550"/>
      <c r="AJ77" s="1"/>
      <c r="AK77" s="1"/>
    </row>
    <row r="78" spans="1:37" ht="16.5" hidden="1" customHeight="1" thickTop="1" thickBot="1">
      <c r="A78" s="550"/>
      <c r="B78" s="550"/>
      <c r="C78" s="550"/>
      <c r="D78" s="550"/>
      <c r="E78" s="550"/>
      <c r="F78" s="551"/>
      <c r="G78" s="551"/>
      <c r="H78" s="551"/>
      <c r="I78" s="551"/>
      <c r="J78" s="550"/>
      <c r="K78" s="550"/>
      <c r="L78" s="550"/>
      <c r="M78" s="550"/>
      <c r="N78" s="550"/>
      <c r="O78" s="550"/>
      <c r="P78" s="550"/>
      <c r="Q78" s="550"/>
      <c r="R78" s="550"/>
      <c r="S78" s="550"/>
      <c r="T78" s="550"/>
      <c r="U78" s="550"/>
      <c r="V78" s="550"/>
      <c r="W78" s="550"/>
      <c r="X78" s="550"/>
      <c r="Y78" s="550"/>
      <c r="Z78" s="550"/>
      <c r="AA78" s="550"/>
      <c r="AB78" s="550"/>
      <c r="AC78" s="550"/>
      <c r="AD78" s="550"/>
      <c r="AE78" s="550"/>
      <c r="AF78" s="550"/>
      <c r="AG78" s="550"/>
      <c r="AH78" s="550"/>
      <c r="AI78" s="550"/>
      <c r="AJ78" s="1"/>
      <c r="AK78" s="1"/>
    </row>
    <row r="79" spans="1:37" ht="16.5" hidden="1" customHeight="1" thickTop="1" thickBot="1">
      <c r="A79" s="550"/>
      <c r="B79" s="550"/>
      <c r="C79" s="550"/>
      <c r="D79" s="550"/>
      <c r="E79" s="550"/>
      <c r="F79" s="551"/>
      <c r="G79" s="551"/>
      <c r="H79" s="551"/>
      <c r="I79" s="551"/>
      <c r="J79" s="550"/>
      <c r="K79" s="550"/>
      <c r="L79" s="550"/>
      <c r="M79" s="550"/>
      <c r="N79" s="550"/>
      <c r="O79" s="550"/>
      <c r="P79" s="550"/>
      <c r="Q79" s="550"/>
      <c r="R79" s="550"/>
      <c r="S79" s="550"/>
      <c r="T79" s="550"/>
      <c r="U79" s="550"/>
      <c r="V79" s="550"/>
      <c r="W79" s="550"/>
      <c r="X79" s="550"/>
      <c r="Y79" s="550"/>
      <c r="Z79" s="550"/>
      <c r="AA79" s="550"/>
      <c r="AB79" s="550"/>
      <c r="AC79" s="550"/>
      <c r="AD79" s="550"/>
      <c r="AE79" s="550"/>
      <c r="AF79" s="550"/>
      <c r="AG79" s="550"/>
      <c r="AH79" s="550"/>
      <c r="AI79" s="550"/>
      <c r="AJ79" s="1"/>
      <c r="AK79" s="1"/>
    </row>
    <row r="80" spans="1:37" ht="31.5" hidden="1" customHeight="1" thickTop="1" thickBot="1">
      <c r="A80" s="511" t="s">
        <v>37</v>
      </c>
      <c r="B80" s="511"/>
      <c r="C80" s="511"/>
      <c r="D80" s="511"/>
      <c r="E80" s="511"/>
      <c r="F80" s="511" t="s">
        <v>38</v>
      </c>
      <c r="G80" s="511"/>
      <c r="H80" s="511"/>
      <c r="I80" s="511"/>
      <c r="J80" s="511" t="s">
        <v>39</v>
      </c>
      <c r="K80" s="511"/>
      <c r="L80" s="511"/>
      <c r="M80" s="511"/>
      <c r="N80" s="511" t="s">
        <v>40</v>
      </c>
      <c r="O80" s="511"/>
      <c r="P80" s="511"/>
      <c r="Q80" s="511"/>
      <c r="R80" s="511"/>
      <c r="S80" s="511"/>
      <c r="T80" s="511"/>
      <c r="U80" s="511"/>
      <c r="V80" s="511"/>
      <c r="W80" s="511"/>
      <c r="X80" s="511" t="s">
        <v>41</v>
      </c>
      <c r="Y80" s="511"/>
      <c r="Z80" s="511"/>
      <c r="AA80" s="511"/>
      <c r="AB80" s="511"/>
      <c r="AC80" s="511"/>
      <c r="AD80" s="511"/>
      <c r="AE80" s="511"/>
      <c r="AF80" s="511" t="s">
        <v>42</v>
      </c>
      <c r="AG80" s="511"/>
      <c r="AH80" s="511"/>
      <c r="AI80" s="511"/>
      <c r="AJ80" s="1"/>
      <c r="AK80" s="1"/>
    </row>
    <row r="81" spans="1:37" ht="16.5" hidden="1" customHeight="1" thickTop="1" thickBot="1">
      <c r="A81" s="550">
        <v>8</v>
      </c>
      <c r="B81" s="550"/>
      <c r="C81" s="550"/>
      <c r="D81" s="550"/>
      <c r="E81" s="550"/>
      <c r="F81" s="551"/>
      <c r="G81" s="551"/>
      <c r="H81" s="551"/>
      <c r="I81" s="551"/>
      <c r="J81" s="550">
        <f>F81*$X$30</f>
        <v>0</v>
      </c>
      <c r="K81" s="550"/>
      <c r="L81" s="550"/>
      <c r="M81" s="550"/>
      <c r="N81" s="550"/>
      <c r="O81" s="550"/>
      <c r="P81" s="550"/>
      <c r="Q81" s="550"/>
      <c r="R81" s="550"/>
      <c r="S81" s="550"/>
      <c r="T81" s="550"/>
      <c r="U81" s="550"/>
      <c r="V81" s="550"/>
      <c r="W81" s="550"/>
      <c r="X81" s="550"/>
      <c r="Y81" s="550"/>
      <c r="Z81" s="550"/>
      <c r="AA81" s="550"/>
      <c r="AB81" s="550"/>
      <c r="AC81" s="550"/>
      <c r="AD81" s="550"/>
      <c r="AE81" s="550"/>
      <c r="AF81" s="550"/>
      <c r="AG81" s="550"/>
      <c r="AH81" s="550"/>
      <c r="AI81" s="550"/>
      <c r="AJ81" s="1"/>
      <c r="AK81" s="1"/>
    </row>
    <row r="82" spans="1:37" ht="16.5" hidden="1" customHeight="1" thickTop="1" thickBot="1">
      <c r="A82" s="550"/>
      <c r="B82" s="550"/>
      <c r="C82" s="550"/>
      <c r="D82" s="550"/>
      <c r="E82" s="550"/>
      <c r="F82" s="551"/>
      <c r="G82" s="551"/>
      <c r="H82" s="551"/>
      <c r="I82" s="551"/>
      <c r="J82" s="550"/>
      <c r="K82" s="550"/>
      <c r="L82" s="550"/>
      <c r="M82" s="550"/>
      <c r="N82" s="550"/>
      <c r="O82" s="550"/>
      <c r="P82" s="550"/>
      <c r="Q82" s="550"/>
      <c r="R82" s="550"/>
      <c r="S82" s="550"/>
      <c r="T82" s="550"/>
      <c r="U82" s="550"/>
      <c r="V82" s="550"/>
      <c r="W82" s="550"/>
      <c r="X82" s="550"/>
      <c r="Y82" s="550"/>
      <c r="Z82" s="550"/>
      <c r="AA82" s="550"/>
      <c r="AB82" s="550"/>
      <c r="AC82" s="550"/>
      <c r="AD82" s="550"/>
      <c r="AE82" s="550"/>
      <c r="AF82" s="550"/>
      <c r="AG82" s="550"/>
      <c r="AH82" s="550"/>
      <c r="AI82" s="550"/>
      <c r="AJ82" s="1"/>
      <c r="AK82" s="1"/>
    </row>
    <row r="83" spans="1:37" ht="16.5" hidden="1" customHeight="1" thickTop="1" thickBot="1">
      <c r="A83" s="550"/>
      <c r="B83" s="550"/>
      <c r="C83" s="550"/>
      <c r="D83" s="550"/>
      <c r="E83" s="550"/>
      <c r="F83" s="551"/>
      <c r="G83" s="551"/>
      <c r="H83" s="551"/>
      <c r="I83" s="551"/>
      <c r="J83" s="550"/>
      <c r="K83" s="550"/>
      <c r="L83" s="550"/>
      <c r="M83" s="550"/>
      <c r="N83" s="550"/>
      <c r="O83" s="550"/>
      <c r="P83" s="550"/>
      <c r="Q83" s="550"/>
      <c r="R83" s="550"/>
      <c r="S83" s="550"/>
      <c r="T83" s="550"/>
      <c r="U83" s="550"/>
      <c r="V83" s="550"/>
      <c r="W83" s="550"/>
      <c r="X83" s="550"/>
      <c r="Y83" s="550"/>
      <c r="Z83" s="550"/>
      <c r="AA83" s="550"/>
      <c r="AB83" s="550"/>
      <c r="AC83" s="550"/>
      <c r="AD83" s="550"/>
      <c r="AE83" s="550"/>
      <c r="AF83" s="550"/>
      <c r="AG83" s="550"/>
      <c r="AH83" s="550"/>
      <c r="AI83" s="550"/>
      <c r="AJ83" s="1"/>
      <c r="AK83" s="1"/>
    </row>
    <row r="84" spans="1:37" ht="16.5" hidden="1" customHeight="1" thickTop="1" thickBot="1">
      <c r="A84" s="550"/>
      <c r="B84" s="550"/>
      <c r="C84" s="550"/>
      <c r="D84" s="550"/>
      <c r="E84" s="550"/>
      <c r="F84" s="551"/>
      <c r="G84" s="551"/>
      <c r="H84" s="551"/>
      <c r="I84" s="551"/>
      <c r="J84" s="550"/>
      <c r="K84" s="550"/>
      <c r="L84" s="550"/>
      <c r="M84" s="550"/>
      <c r="N84" s="550"/>
      <c r="O84" s="550"/>
      <c r="P84" s="550"/>
      <c r="Q84" s="550"/>
      <c r="R84" s="550"/>
      <c r="S84" s="550"/>
      <c r="T84" s="550"/>
      <c r="U84" s="550"/>
      <c r="V84" s="550"/>
      <c r="W84" s="550"/>
      <c r="X84" s="550"/>
      <c r="Y84" s="550"/>
      <c r="Z84" s="550"/>
      <c r="AA84" s="550"/>
      <c r="AB84" s="550"/>
      <c r="AC84" s="550"/>
      <c r="AD84" s="550"/>
      <c r="AE84" s="550"/>
      <c r="AF84" s="550"/>
      <c r="AG84" s="550"/>
      <c r="AH84" s="550"/>
      <c r="AI84" s="550"/>
      <c r="AJ84" s="1"/>
      <c r="AK84" s="1"/>
    </row>
    <row r="85" spans="1:37" ht="16.5" hidden="1" customHeight="1" thickTop="1" thickBot="1">
      <c r="A85" s="550"/>
      <c r="B85" s="550"/>
      <c r="C85" s="550"/>
      <c r="D85" s="550"/>
      <c r="E85" s="550"/>
      <c r="F85" s="551"/>
      <c r="G85" s="551"/>
      <c r="H85" s="551"/>
      <c r="I85" s="551"/>
      <c r="J85" s="550"/>
      <c r="K85" s="550"/>
      <c r="L85" s="550"/>
      <c r="M85" s="550"/>
      <c r="N85" s="550"/>
      <c r="O85" s="550"/>
      <c r="P85" s="550"/>
      <c r="Q85" s="550"/>
      <c r="R85" s="550"/>
      <c r="S85" s="550"/>
      <c r="T85" s="550"/>
      <c r="U85" s="550"/>
      <c r="V85" s="550"/>
      <c r="W85" s="550"/>
      <c r="X85" s="550"/>
      <c r="Y85" s="550"/>
      <c r="Z85" s="550"/>
      <c r="AA85" s="550"/>
      <c r="AB85" s="550"/>
      <c r="AC85" s="550"/>
      <c r="AD85" s="550"/>
      <c r="AE85" s="550"/>
      <c r="AF85" s="550"/>
      <c r="AG85" s="550"/>
      <c r="AH85" s="550"/>
      <c r="AI85" s="550"/>
      <c r="AJ85" s="1"/>
      <c r="AK85" s="1"/>
    </row>
    <row r="86" spans="1:37" ht="31.5" hidden="1" customHeight="1" thickTop="1" thickBot="1">
      <c r="A86" s="511" t="s">
        <v>37</v>
      </c>
      <c r="B86" s="511"/>
      <c r="C86" s="511"/>
      <c r="D86" s="511"/>
      <c r="E86" s="511"/>
      <c r="F86" s="511" t="s">
        <v>38</v>
      </c>
      <c r="G86" s="511"/>
      <c r="H86" s="511"/>
      <c r="I86" s="511"/>
      <c r="J86" s="511" t="s">
        <v>39</v>
      </c>
      <c r="K86" s="511"/>
      <c r="L86" s="511"/>
      <c r="M86" s="511"/>
      <c r="N86" s="511" t="s">
        <v>40</v>
      </c>
      <c r="O86" s="511"/>
      <c r="P86" s="511"/>
      <c r="Q86" s="511"/>
      <c r="R86" s="511"/>
      <c r="S86" s="511"/>
      <c r="T86" s="511"/>
      <c r="U86" s="511"/>
      <c r="V86" s="511"/>
      <c r="W86" s="511"/>
      <c r="X86" s="511" t="s">
        <v>41</v>
      </c>
      <c r="Y86" s="511"/>
      <c r="Z86" s="511"/>
      <c r="AA86" s="511"/>
      <c r="AB86" s="511"/>
      <c r="AC86" s="511"/>
      <c r="AD86" s="511"/>
      <c r="AE86" s="511"/>
      <c r="AF86" s="511" t="s">
        <v>42</v>
      </c>
      <c r="AG86" s="511"/>
      <c r="AH86" s="511"/>
      <c r="AI86" s="511"/>
      <c r="AJ86" s="1"/>
      <c r="AK86" s="1"/>
    </row>
    <row r="87" spans="1:37" ht="16.5" hidden="1" customHeight="1" thickTop="1" thickBot="1">
      <c r="A87" s="550">
        <v>9</v>
      </c>
      <c r="B87" s="550"/>
      <c r="C87" s="550"/>
      <c r="D87" s="550"/>
      <c r="E87" s="550"/>
      <c r="F87" s="551"/>
      <c r="G87" s="551"/>
      <c r="H87" s="551"/>
      <c r="I87" s="551"/>
      <c r="J87" s="550">
        <f>F87*$X$30</f>
        <v>0</v>
      </c>
      <c r="K87" s="550"/>
      <c r="L87" s="550"/>
      <c r="M87" s="550"/>
      <c r="N87" s="550"/>
      <c r="O87" s="550"/>
      <c r="P87" s="550"/>
      <c r="Q87" s="550"/>
      <c r="R87" s="550"/>
      <c r="S87" s="550"/>
      <c r="T87" s="550"/>
      <c r="U87" s="550"/>
      <c r="V87" s="550"/>
      <c r="W87" s="550"/>
      <c r="X87" s="550"/>
      <c r="Y87" s="550"/>
      <c r="Z87" s="550"/>
      <c r="AA87" s="550"/>
      <c r="AB87" s="550"/>
      <c r="AC87" s="550"/>
      <c r="AD87" s="550"/>
      <c r="AE87" s="550"/>
      <c r="AF87" s="550"/>
      <c r="AG87" s="550"/>
      <c r="AH87" s="550"/>
      <c r="AI87" s="550"/>
      <c r="AJ87" s="1"/>
      <c r="AK87" s="1"/>
    </row>
    <row r="88" spans="1:37" ht="16.5" hidden="1" customHeight="1" thickTop="1" thickBot="1">
      <c r="A88" s="550"/>
      <c r="B88" s="550"/>
      <c r="C88" s="550"/>
      <c r="D88" s="550"/>
      <c r="E88" s="550"/>
      <c r="F88" s="551"/>
      <c r="G88" s="551"/>
      <c r="H88" s="551"/>
      <c r="I88" s="551"/>
      <c r="J88" s="550"/>
      <c r="K88" s="550"/>
      <c r="L88" s="550"/>
      <c r="M88" s="550"/>
      <c r="N88" s="550"/>
      <c r="O88" s="550"/>
      <c r="P88" s="550"/>
      <c r="Q88" s="550"/>
      <c r="R88" s="550"/>
      <c r="S88" s="550"/>
      <c r="T88" s="550"/>
      <c r="U88" s="550"/>
      <c r="V88" s="550"/>
      <c r="W88" s="550"/>
      <c r="X88" s="550"/>
      <c r="Y88" s="550"/>
      <c r="Z88" s="550"/>
      <c r="AA88" s="550"/>
      <c r="AB88" s="550"/>
      <c r="AC88" s="550"/>
      <c r="AD88" s="550"/>
      <c r="AE88" s="550"/>
      <c r="AF88" s="550"/>
      <c r="AG88" s="550"/>
      <c r="AH88" s="550"/>
      <c r="AI88" s="550"/>
      <c r="AJ88" s="1"/>
      <c r="AK88" s="1"/>
    </row>
    <row r="89" spans="1:37" ht="16.5" hidden="1" customHeight="1" thickTop="1" thickBot="1">
      <c r="A89" s="550"/>
      <c r="B89" s="550"/>
      <c r="C89" s="550"/>
      <c r="D89" s="550"/>
      <c r="E89" s="550"/>
      <c r="F89" s="551"/>
      <c r="G89" s="551"/>
      <c r="H89" s="551"/>
      <c r="I89" s="551"/>
      <c r="J89" s="550"/>
      <c r="K89" s="550"/>
      <c r="L89" s="550"/>
      <c r="M89" s="550"/>
      <c r="N89" s="550"/>
      <c r="O89" s="550"/>
      <c r="P89" s="550"/>
      <c r="Q89" s="550"/>
      <c r="R89" s="550"/>
      <c r="S89" s="550"/>
      <c r="T89" s="550"/>
      <c r="U89" s="550"/>
      <c r="V89" s="550"/>
      <c r="W89" s="550"/>
      <c r="X89" s="550"/>
      <c r="Y89" s="550"/>
      <c r="Z89" s="550"/>
      <c r="AA89" s="550"/>
      <c r="AB89" s="550"/>
      <c r="AC89" s="550"/>
      <c r="AD89" s="550"/>
      <c r="AE89" s="550"/>
      <c r="AF89" s="550"/>
      <c r="AG89" s="550"/>
      <c r="AH89" s="550"/>
      <c r="AI89" s="550"/>
      <c r="AJ89" s="1"/>
      <c r="AK89" s="1"/>
    </row>
    <row r="90" spans="1:37" ht="16.5" hidden="1" customHeight="1" thickTop="1" thickBot="1">
      <c r="A90" s="550"/>
      <c r="B90" s="550"/>
      <c r="C90" s="550"/>
      <c r="D90" s="550"/>
      <c r="E90" s="550"/>
      <c r="F90" s="551"/>
      <c r="G90" s="551"/>
      <c r="H90" s="551"/>
      <c r="I90" s="551"/>
      <c r="J90" s="550"/>
      <c r="K90" s="550"/>
      <c r="L90" s="550"/>
      <c r="M90" s="550"/>
      <c r="N90" s="550"/>
      <c r="O90" s="550"/>
      <c r="P90" s="550"/>
      <c r="Q90" s="550"/>
      <c r="R90" s="550"/>
      <c r="S90" s="550"/>
      <c r="T90" s="550"/>
      <c r="U90" s="550"/>
      <c r="V90" s="550"/>
      <c r="W90" s="550"/>
      <c r="X90" s="550"/>
      <c r="Y90" s="550"/>
      <c r="Z90" s="550"/>
      <c r="AA90" s="550"/>
      <c r="AB90" s="550"/>
      <c r="AC90" s="550"/>
      <c r="AD90" s="550"/>
      <c r="AE90" s="550"/>
      <c r="AF90" s="550"/>
      <c r="AG90" s="550"/>
      <c r="AH90" s="550"/>
      <c r="AI90" s="550"/>
      <c r="AJ90" s="1"/>
      <c r="AK90" s="1"/>
    </row>
    <row r="91" spans="1:37" ht="16.5" hidden="1" customHeight="1" thickTop="1" thickBot="1">
      <c r="A91" s="550"/>
      <c r="B91" s="550"/>
      <c r="C91" s="550"/>
      <c r="D91" s="550"/>
      <c r="E91" s="550"/>
      <c r="F91" s="551"/>
      <c r="G91" s="551"/>
      <c r="H91" s="551"/>
      <c r="I91" s="551"/>
      <c r="J91" s="550"/>
      <c r="K91" s="550"/>
      <c r="L91" s="550"/>
      <c r="M91" s="550"/>
      <c r="N91" s="550"/>
      <c r="O91" s="550"/>
      <c r="P91" s="550"/>
      <c r="Q91" s="550"/>
      <c r="R91" s="550"/>
      <c r="S91" s="550"/>
      <c r="T91" s="550"/>
      <c r="U91" s="550"/>
      <c r="V91" s="550"/>
      <c r="W91" s="550"/>
      <c r="X91" s="550"/>
      <c r="Y91" s="550"/>
      <c r="Z91" s="550"/>
      <c r="AA91" s="550"/>
      <c r="AB91" s="550"/>
      <c r="AC91" s="550"/>
      <c r="AD91" s="550"/>
      <c r="AE91" s="550"/>
      <c r="AF91" s="550"/>
      <c r="AG91" s="550"/>
      <c r="AH91" s="550"/>
      <c r="AI91" s="550"/>
      <c r="AJ91" s="1"/>
      <c r="AK91" s="1"/>
    </row>
    <row r="92" spans="1:37" ht="31.5" hidden="1" customHeight="1" thickTop="1" thickBot="1">
      <c r="A92" s="511" t="s">
        <v>37</v>
      </c>
      <c r="B92" s="511"/>
      <c r="C92" s="511"/>
      <c r="D92" s="511"/>
      <c r="E92" s="511"/>
      <c r="F92" s="511" t="s">
        <v>38</v>
      </c>
      <c r="G92" s="511"/>
      <c r="H92" s="511"/>
      <c r="I92" s="511"/>
      <c r="J92" s="511" t="s">
        <v>39</v>
      </c>
      <c r="K92" s="511"/>
      <c r="L92" s="511"/>
      <c r="M92" s="511"/>
      <c r="N92" s="511" t="s">
        <v>40</v>
      </c>
      <c r="O92" s="511"/>
      <c r="P92" s="511"/>
      <c r="Q92" s="511"/>
      <c r="R92" s="511"/>
      <c r="S92" s="511"/>
      <c r="T92" s="511"/>
      <c r="U92" s="511"/>
      <c r="V92" s="511"/>
      <c r="W92" s="511"/>
      <c r="X92" s="511" t="s">
        <v>41</v>
      </c>
      <c r="Y92" s="511"/>
      <c r="Z92" s="511"/>
      <c r="AA92" s="511"/>
      <c r="AB92" s="511"/>
      <c r="AC92" s="511"/>
      <c r="AD92" s="511"/>
      <c r="AE92" s="511"/>
      <c r="AF92" s="511" t="s">
        <v>42</v>
      </c>
      <c r="AG92" s="511"/>
      <c r="AH92" s="511"/>
      <c r="AI92" s="511"/>
      <c r="AJ92" s="1"/>
      <c r="AK92" s="1"/>
    </row>
    <row r="93" spans="1:37" ht="16.5" hidden="1" customHeight="1" thickTop="1" thickBot="1">
      <c r="A93" s="550">
        <v>10</v>
      </c>
      <c r="B93" s="550"/>
      <c r="C93" s="550"/>
      <c r="D93" s="550"/>
      <c r="E93" s="550"/>
      <c r="F93" s="551"/>
      <c r="G93" s="551"/>
      <c r="H93" s="551"/>
      <c r="I93" s="551"/>
      <c r="J93" s="550">
        <f>F93*$X$30</f>
        <v>0</v>
      </c>
      <c r="K93" s="550"/>
      <c r="L93" s="550"/>
      <c r="M93" s="550"/>
      <c r="N93" s="550"/>
      <c r="O93" s="550"/>
      <c r="P93" s="550"/>
      <c r="Q93" s="550"/>
      <c r="R93" s="550"/>
      <c r="S93" s="550"/>
      <c r="T93" s="550"/>
      <c r="U93" s="550"/>
      <c r="V93" s="550"/>
      <c r="W93" s="550"/>
      <c r="X93" s="550"/>
      <c r="Y93" s="550"/>
      <c r="Z93" s="550"/>
      <c r="AA93" s="550"/>
      <c r="AB93" s="550"/>
      <c r="AC93" s="550"/>
      <c r="AD93" s="550"/>
      <c r="AE93" s="550"/>
      <c r="AF93" s="550"/>
      <c r="AG93" s="550"/>
      <c r="AH93" s="550"/>
      <c r="AI93" s="550"/>
      <c r="AJ93" s="1"/>
      <c r="AK93" s="1"/>
    </row>
    <row r="94" spans="1:37" ht="16.5" hidden="1" customHeight="1" thickTop="1" thickBot="1">
      <c r="A94" s="550"/>
      <c r="B94" s="550"/>
      <c r="C94" s="550"/>
      <c r="D94" s="550"/>
      <c r="E94" s="550"/>
      <c r="F94" s="551"/>
      <c r="G94" s="551"/>
      <c r="H94" s="551"/>
      <c r="I94" s="551"/>
      <c r="J94" s="550"/>
      <c r="K94" s="550"/>
      <c r="L94" s="550"/>
      <c r="M94" s="550"/>
      <c r="N94" s="550"/>
      <c r="O94" s="550"/>
      <c r="P94" s="550"/>
      <c r="Q94" s="550"/>
      <c r="R94" s="550"/>
      <c r="S94" s="550"/>
      <c r="T94" s="550"/>
      <c r="U94" s="550"/>
      <c r="V94" s="550"/>
      <c r="W94" s="550"/>
      <c r="X94" s="550"/>
      <c r="Y94" s="550"/>
      <c r="Z94" s="550"/>
      <c r="AA94" s="550"/>
      <c r="AB94" s="550"/>
      <c r="AC94" s="550"/>
      <c r="AD94" s="550"/>
      <c r="AE94" s="550"/>
      <c r="AF94" s="550"/>
      <c r="AG94" s="550"/>
      <c r="AH94" s="550"/>
      <c r="AI94" s="550"/>
      <c r="AJ94" s="1"/>
      <c r="AK94" s="1"/>
    </row>
    <row r="95" spans="1:37" ht="16.5" hidden="1" customHeight="1" thickTop="1" thickBot="1">
      <c r="A95" s="550"/>
      <c r="B95" s="550"/>
      <c r="C95" s="550"/>
      <c r="D95" s="550"/>
      <c r="E95" s="550"/>
      <c r="F95" s="551"/>
      <c r="G95" s="551"/>
      <c r="H95" s="551"/>
      <c r="I95" s="551"/>
      <c r="J95" s="550"/>
      <c r="K95" s="550"/>
      <c r="L95" s="550"/>
      <c r="M95" s="550"/>
      <c r="N95" s="550"/>
      <c r="O95" s="550"/>
      <c r="P95" s="550"/>
      <c r="Q95" s="550"/>
      <c r="R95" s="550"/>
      <c r="S95" s="550"/>
      <c r="T95" s="550"/>
      <c r="U95" s="550"/>
      <c r="V95" s="550"/>
      <c r="W95" s="550"/>
      <c r="X95" s="550"/>
      <c r="Y95" s="550"/>
      <c r="Z95" s="550"/>
      <c r="AA95" s="550"/>
      <c r="AB95" s="550"/>
      <c r="AC95" s="550"/>
      <c r="AD95" s="550"/>
      <c r="AE95" s="550"/>
      <c r="AF95" s="550"/>
      <c r="AG95" s="550"/>
      <c r="AH95" s="550"/>
      <c r="AI95" s="550"/>
      <c r="AJ95" s="1"/>
      <c r="AK95" s="1"/>
    </row>
    <row r="96" spans="1:37" ht="16.5" hidden="1" customHeight="1" thickTop="1" thickBot="1">
      <c r="A96" s="550"/>
      <c r="B96" s="550"/>
      <c r="C96" s="550"/>
      <c r="D96" s="550"/>
      <c r="E96" s="550"/>
      <c r="F96" s="551"/>
      <c r="G96" s="551"/>
      <c r="H96" s="551"/>
      <c r="I96" s="551"/>
      <c r="J96" s="550"/>
      <c r="K96" s="550"/>
      <c r="L96" s="550"/>
      <c r="M96" s="550"/>
      <c r="N96" s="550"/>
      <c r="O96" s="550"/>
      <c r="P96" s="550"/>
      <c r="Q96" s="550"/>
      <c r="R96" s="550"/>
      <c r="S96" s="550"/>
      <c r="T96" s="550"/>
      <c r="U96" s="550"/>
      <c r="V96" s="550"/>
      <c r="W96" s="550"/>
      <c r="X96" s="550"/>
      <c r="Y96" s="550"/>
      <c r="Z96" s="550"/>
      <c r="AA96" s="550"/>
      <c r="AB96" s="550"/>
      <c r="AC96" s="550"/>
      <c r="AD96" s="550"/>
      <c r="AE96" s="550"/>
      <c r="AF96" s="550"/>
      <c r="AG96" s="550"/>
      <c r="AH96" s="550"/>
      <c r="AI96" s="550"/>
      <c r="AJ96" s="1"/>
      <c r="AK96" s="1"/>
    </row>
    <row r="97" spans="1:37" ht="16.5" hidden="1" customHeight="1" thickTop="1" thickBot="1">
      <c r="A97" s="550"/>
      <c r="B97" s="550"/>
      <c r="C97" s="550"/>
      <c r="D97" s="550"/>
      <c r="E97" s="550"/>
      <c r="F97" s="551"/>
      <c r="G97" s="551"/>
      <c r="H97" s="551"/>
      <c r="I97" s="551"/>
      <c r="J97" s="550"/>
      <c r="K97" s="550"/>
      <c r="L97" s="550"/>
      <c r="M97" s="550"/>
      <c r="N97" s="550"/>
      <c r="O97" s="550"/>
      <c r="P97" s="550"/>
      <c r="Q97" s="550"/>
      <c r="R97" s="550"/>
      <c r="S97" s="550"/>
      <c r="T97" s="550"/>
      <c r="U97" s="550"/>
      <c r="V97" s="550"/>
      <c r="W97" s="550"/>
      <c r="X97" s="550"/>
      <c r="Y97" s="550"/>
      <c r="Z97" s="550"/>
      <c r="AA97" s="550"/>
      <c r="AB97" s="550"/>
      <c r="AC97" s="550"/>
      <c r="AD97" s="550"/>
      <c r="AE97" s="550"/>
      <c r="AF97" s="550"/>
      <c r="AG97" s="550"/>
      <c r="AH97" s="550"/>
      <c r="AI97" s="550"/>
      <c r="AJ97" s="1"/>
      <c r="AK97" s="1"/>
    </row>
    <row r="98" spans="1:37" ht="31.5" hidden="1" customHeight="1" thickTop="1" thickBot="1">
      <c r="A98" s="511" t="s">
        <v>37</v>
      </c>
      <c r="B98" s="511"/>
      <c r="C98" s="511"/>
      <c r="D98" s="511"/>
      <c r="E98" s="511"/>
      <c r="F98" s="511" t="s">
        <v>38</v>
      </c>
      <c r="G98" s="511"/>
      <c r="H98" s="511"/>
      <c r="I98" s="511"/>
      <c r="J98" s="511" t="s">
        <v>39</v>
      </c>
      <c r="K98" s="511"/>
      <c r="L98" s="511"/>
      <c r="M98" s="511"/>
      <c r="N98" s="511" t="s">
        <v>40</v>
      </c>
      <c r="O98" s="511"/>
      <c r="P98" s="511"/>
      <c r="Q98" s="511"/>
      <c r="R98" s="511"/>
      <c r="S98" s="511"/>
      <c r="T98" s="511"/>
      <c r="U98" s="511"/>
      <c r="V98" s="511"/>
      <c r="W98" s="511"/>
      <c r="X98" s="511" t="s">
        <v>41</v>
      </c>
      <c r="Y98" s="511"/>
      <c r="Z98" s="511"/>
      <c r="AA98" s="511"/>
      <c r="AB98" s="511"/>
      <c r="AC98" s="511"/>
      <c r="AD98" s="511"/>
      <c r="AE98" s="511"/>
      <c r="AF98" s="511" t="s">
        <v>42</v>
      </c>
      <c r="AG98" s="511"/>
      <c r="AH98" s="511"/>
      <c r="AI98" s="511"/>
      <c r="AJ98" s="1"/>
      <c r="AK98" s="1"/>
    </row>
    <row r="99" spans="1:37" ht="16.5" hidden="1" customHeight="1" thickTop="1" thickBot="1">
      <c r="A99" s="550">
        <v>11</v>
      </c>
      <c r="B99" s="550"/>
      <c r="C99" s="550"/>
      <c r="D99" s="550"/>
      <c r="E99" s="550"/>
      <c r="F99" s="551"/>
      <c r="G99" s="551"/>
      <c r="H99" s="551"/>
      <c r="I99" s="551"/>
      <c r="J99" s="550">
        <f>F99*$X$30</f>
        <v>0</v>
      </c>
      <c r="K99" s="550"/>
      <c r="L99" s="550"/>
      <c r="M99" s="550"/>
      <c r="N99" s="550"/>
      <c r="O99" s="550"/>
      <c r="P99" s="550"/>
      <c r="Q99" s="550"/>
      <c r="R99" s="550"/>
      <c r="S99" s="550"/>
      <c r="T99" s="550"/>
      <c r="U99" s="550"/>
      <c r="V99" s="550"/>
      <c r="W99" s="550"/>
      <c r="X99" s="550"/>
      <c r="Y99" s="550"/>
      <c r="Z99" s="550"/>
      <c r="AA99" s="550"/>
      <c r="AB99" s="550"/>
      <c r="AC99" s="550"/>
      <c r="AD99" s="550"/>
      <c r="AE99" s="550"/>
      <c r="AF99" s="550"/>
      <c r="AG99" s="550"/>
      <c r="AH99" s="550"/>
      <c r="AI99" s="550"/>
      <c r="AJ99" s="1"/>
      <c r="AK99" s="1"/>
    </row>
    <row r="100" spans="1:37" ht="16.5" hidden="1" customHeight="1" thickTop="1" thickBot="1">
      <c r="A100" s="550"/>
      <c r="B100" s="550"/>
      <c r="C100" s="550"/>
      <c r="D100" s="550"/>
      <c r="E100" s="550"/>
      <c r="F100" s="551"/>
      <c r="G100" s="551"/>
      <c r="H100" s="551"/>
      <c r="I100" s="551"/>
      <c r="J100" s="550"/>
      <c r="K100" s="550"/>
      <c r="L100" s="550"/>
      <c r="M100" s="550"/>
      <c r="N100" s="550"/>
      <c r="O100" s="550"/>
      <c r="P100" s="550"/>
      <c r="Q100" s="550"/>
      <c r="R100" s="550"/>
      <c r="S100" s="550"/>
      <c r="T100" s="550"/>
      <c r="U100" s="550"/>
      <c r="V100" s="550"/>
      <c r="W100" s="550"/>
      <c r="X100" s="550"/>
      <c r="Y100" s="550"/>
      <c r="Z100" s="550"/>
      <c r="AA100" s="550"/>
      <c r="AB100" s="550"/>
      <c r="AC100" s="550"/>
      <c r="AD100" s="550"/>
      <c r="AE100" s="550"/>
      <c r="AF100" s="550"/>
      <c r="AG100" s="550"/>
      <c r="AH100" s="550"/>
      <c r="AI100" s="550"/>
      <c r="AJ100" s="1"/>
      <c r="AK100" s="1"/>
    </row>
    <row r="101" spans="1:37" ht="16.5" hidden="1" customHeight="1" thickTop="1" thickBot="1">
      <c r="A101" s="550"/>
      <c r="B101" s="550"/>
      <c r="C101" s="550"/>
      <c r="D101" s="550"/>
      <c r="E101" s="550"/>
      <c r="F101" s="551"/>
      <c r="G101" s="551"/>
      <c r="H101" s="551"/>
      <c r="I101" s="551"/>
      <c r="J101" s="550"/>
      <c r="K101" s="550"/>
      <c r="L101" s="550"/>
      <c r="M101" s="550"/>
      <c r="N101" s="550"/>
      <c r="O101" s="550"/>
      <c r="P101" s="550"/>
      <c r="Q101" s="550"/>
      <c r="R101" s="550"/>
      <c r="S101" s="550"/>
      <c r="T101" s="550"/>
      <c r="U101" s="550"/>
      <c r="V101" s="550"/>
      <c r="W101" s="550"/>
      <c r="X101" s="550"/>
      <c r="Y101" s="550"/>
      <c r="Z101" s="550"/>
      <c r="AA101" s="550"/>
      <c r="AB101" s="550"/>
      <c r="AC101" s="550"/>
      <c r="AD101" s="550"/>
      <c r="AE101" s="550"/>
      <c r="AF101" s="550"/>
      <c r="AG101" s="550"/>
      <c r="AH101" s="550"/>
      <c r="AI101" s="550"/>
      <c r="AJ101" s="1"/>
      <c r="AK101" s="1"/>
    </row>
    <row r="102" spans="1:37" ht="16.5" hidden="1" customHeight="1" thickTop="1" thickBot="1">
      <c r="A102" s="550"/>
      <c r="B102" s="550"/>
      <c r="C102" s="550"/>
      <c r="D102" s="550"/>
      <c r="E102" s="550"/>
      <c r="F102" s="551"/>
      <c r="G102" s="551"/>
      <c r="H102" s="551"/>
      <c r="I102" s="551"/>
      <c r="J102" s="550"/>
      <c r="K102" s="550"/>
      <c r="L102" s="550"/>
      <c r="M102" s="550"/>
      <c r="N102" s="550"/>
      <c r="O102" s="550"/>
      <c r="P102" s="550"/>
      <c r="Q102" s="550"/>
      <c r="R102" s="550"/>
      <c r="S102" s="550"/>
      <c r="T102" s="550"/>
      <c r="U102" s="550"/>
      <c r="V102" s="550"/>
      <c r="W102" s="550"/>
      <c r="X102" s="550"/>
      <c r="Y102" s="550"/>
      <c r="Z102" s="550"/>
      <c r="AA102" s="550"/>
      <c r="AB102" s="550"/>
      <c r="AC102" s="550"/>
      <c r="AD102" s="550"/>
      <c r="AE102" s="550"/>
      <c r="AF102" s="550"/>
      <c r="AG102" s="550"/>
      <c r="AH102" s="550"/>
      <c r="AI102" s="550"/>
      <c r="AJ102" s="1"/>
      <c r="AK102" s="1"/>
    </row>
    <row r="103" spans="1:37" ht="16.5" hidden="1" customHeight="1" thickTop="1" thickBot="1">
      <c r="A103" s="550"/>
      <c r="B103" s="550"/>
      <c r="C103" s="550"/>
      <c r="D103" s="550"/>
      <c r="E103" s="550"/>
      <c r="F103" s="551"/>
      <c r="G103" s="551"/>
      <c r="H103" s="551"/>
      <c r="I103" s="551"/>
      <c r="J103" s="550"/>
      <c r="K103" s="550"/>
      <c r="L103" s="550"/>
      <c r="M103" s="550"/>
      <c r="N103" s="550"/>
      <c r="O103" s="550"/>
      <c r="P103" s="550"/>
      <c r="Q103" s="550"/>
      <c r="R103" s="550"/>
      <c r="S103" s="550"/>
      <c r="T103" s="550"/>
      <c r="U103" s="550"/>
      <c r="V103" s="550"/>
      <c r="W103" s="550"/>
      <c r="X103" s="550"/>
      <c r="Y103" s="550"/>
      <c r="Z103" s="550"/>
      <c r="AA103" s="550"/>
      <c r="AB103" s="550"/>
      <c r="AC103" s="550"/>
      <c r="AD103" s="550"/>
      <c r="AE103" s="550"/>
      <c r="AF103" s="550"/>
      <c r="AG103" s="550"/>
      <c r="AH103" s="550"/>
      <c r="AI103" s="550"/>
      <c r="AJ103" s="1"/>
      <c r="AK103" s="1"/>
    </row>
    <row r="104" spans="1:37" ht="31.5" hidden="1" customHeight="1" thickTop="1" thickBot="1">
      <c r="A104" s="511" t="s">
        <v>37</v>
      </c>
      <c r="B104" s="511"/>
      <c r="C104" s="511"/>
      <c r="D104" s="511"/>
      <c r="E104" s="511"/>
      <c r="F104" s="511" t="s">
        <v>38</v>
      </c>
      <c r="G104" s="511"/>
      <c r="H104" s="511"/>
      <c r="I104" s="511"/>
      <c r="J104" s="511" t="s">
        <v>39</v>
      </c>
      <c r="K104" s="511"/>
      <c r="L104" s="511"/>
      <c r="M104" s="511"/>
      <c r="N104" s="511" t="s">
        <v>40</v>
      </c>
      <c r="O104" s="511"/>
      <c r="P104" s="511"/>
      <c r="Q104" s="511"/>
      <c r="R104" s="511"/>
      <c r="S104" s="511"/>
      <c r="T104" s="511"/>
      <c r="U104" s="511"/>
      <c r="V104" s="511"/>
      <c r="W104" s="511"/>
      <c r="X104" s="511" t="s">
        <v>41</v>
      </c>
      <c r="Y104" s="511"/>
      <c r="Z104" s="511"/>
      <c r="AA104" s="511"/>
      <c r="AB104" s="511"/>
      <c r="AC104" s="511"/>
      <c r="AD104" s="511"/>
      <c r="AE104" s="511"/>
      <c r="AF104" s="511" t="s">
        <v>42</v>
      </c>
      <c r="AG104" s="511"/>
      <c r="AH104" s="511"/>
      <c r="AI104" s="511"/>
      <c r="AJ104" s="1"/>
      <c r="AK104" s="1"/>
    </row>
    <row r="105" spans="1:37" ht="16.5" hidden="1" customHeight="1" thickTop="1" thickBot="1">
      <c r="A105" s="550">
        <v>12</v>
      </c>
      <c r="B105" s="550"/>
      <c r="C105" s="550"/>
      <c r="D105" s="550"/>
      <c r="E105" s="550"/>
      <c r="F105" s="551"/>
      <c r="G105" s="551"/>
      <c r="H105" s="551"/>
      <c r="I105" s="551"/>
      <c r="J105" s="550">
        <f>F105*$X$30</f>
        <v>0</v>
      </c>
      <c r="K105" s="550"/>
      <c r="L105" s="550"/>
      <c r="M105" s="550"/>
      <c r="N105" s="550"/>
      <c r="O105" s="550"/>
      <c r="P105" s="550"/>
      <c r="Q105" s="550"/>
      <c r="R105" s="550"/>
      <c r="S105" s="550"/>
      <c r="T105" s="550"/>
      <c r="U105" s="550"/>
      <c r="V105" s="550"/>
      <c r="W105" s="550"/>
      <c r="X105" s="550"/>
      <c r="Y105" s="550"/>
      <c r="Z105" s="550"/>
      <c r="AA105" s="550"/>
      <c r="AB105" s="550"/>
      <c r="AC105" s="550"/>
      <c r="AD105" s="550"/>
      <c r="AE105" s="550"/>
      <c r="AF105" s="550"/>
      <c r="AG105" s="550"/>
      <c r="AH105" s="550"/>
      <c r="AI105" s="550"/>
      <c r="AJ105" s="1"/>
      <c r="AK105" s="1"/>
    </row>
    <row r="106" spans="1:37" ht="16.5" hidden="1" customHeight="1" thickTop="1" thickBot="1">
      <c r="A106" s="550"/>
      <c r="B106" s="550"/>
      <c r="C106" s="550"/>
      <c r="D106" s="550"/>
      <c r="E106" s="550"/>
      <c r="F106" s="551"/>
      <c r="G106" s="551"/>
      <c r="H106" s="551"/>
      <c r="I106" s="551"/>
      <c r="J106" s="550"/>
      <c r="K106" s="550"/>
      <c r="L106" s="550"/>
      <c r="M106" s="550"/>
      <c r="N106" s="550"/>
      <c r="O106" s="550"/>
      <c r="P106" s="550"/>
      <c r="Q106" s="550"/>
      <c r="R106" s="550"/>
      <c r="S106" s="550"/>
      <c r="T106" s="550"/>
      <c r="U106" s="550"/>
      <c r="V106" s="550"/>
      <c r="W106" s="550"/>
      <c r="X106" s="550"/>
      <c r="Y106" s="550"/>
      <c r="Z106" s="550"/>
      <c r="AA106" s="550"/>
      <c r="AB106" s="550"/>
      <c r="AC106" s="550"/>
      <c r="AD106" s="550"/>
      <c r="AE106" s="550"/>
      <c r="AF106" s="550"/>
      <c r="AG106" s="550"/>
      <c r="AH106" s="550"/>
      <c r="AI106" s="550"/>
      <c r="AJ106" s="1"/>
      <c r="AK106" s="1"/>
    </row>
    <row r="107" spans="1:37" ht="16.5" hidden="1" customHeight="1" thickTop="1" thickBot="1">
      <c r="A107" s="550"/>
      <c r="B107" s="550"/>
      <c r="C107" s="550"/>
      <c r="D107" s="550"/>
      <c r="E107" s="550"/>
      <c r="F107" s="551"/>
      <c r="G107" s="551"/>
      <c r="H107" s="551"/>
      <c r="I107" s="551"/>
      <c r="J107" s="550"/>
      <c r="K107" s="550"/>
      <c r="L107" s="550"/>
      <c r="M107" s="550"/>
      <c r="N107" s="550"/>
      <c r="O107" s="550"/>
      <c r="P107" s="550"/>
      <c r="Q107" s="550"/>
      <c r="R107" s="550"/>
      <c r="S107" s="550"/>
      <c r="T107" s="550"/>
      <c r="U107" s="550"/>
      <c r="V107" s="550"/>
      <c r="W107" s="550"/>
      <c r="X107" s="550"/>
      <c r="Y107" s="550"/>
      <c r="Z107" s="550"/>
      <c r="AA107" s="550"/>
      <c r="AB107" s="550"/>
      <c r="AC107" s="550"/>
      <c r="AD107" s="550"/>
      <c r="AE107" s="550"/>
      <c r="AF107" s="550"/>
      <c r="AG107" s="550"/>
      <c r="AH107" s="550"/>
      <c r="AI107" s="550"/>
      <c r="AJ107" s="1"/>
      <c r="AK107" s="1"/>
    </row>
    <row r="108" spans="1:37" ht="16.5" hidden="1" customHeight="1" thickTop="1" thickBot="1">
      <c r="A108" s="550"/>
      <c r="B108" s="550"/>
      <c r="C108" s="550"/>
      <c r="D108" s="550"/>
      <c r="E108" s="550"/>
      <c r="F108" s="551"/>
      <c r="G108" s="551"/>
      <c r="H108" s="551"/>
      <c r="I108" s="551"/>
      <c r="J108" s="550"/>
      <c r="K108" s="550"/>
      <c r="L108" s="550"/>
      <c r="M108" s="550"/>
      <c r="N108" s="550"/>
      <c r="O108" s="550"/>
      <c r="P108" s="550"/>
      <c r="Q108" s="550"/>
      <c r="R108" s="550"/>
      <c r="S108" s="550"/>
      <c r="T108" s="550"/>
      <c r="U108" s="550"/>
      <c r="V108" s="550"/>
      <c r="W108" s="550"/>
      <c r="X108" s="550"/>
      <c r="Y108" s="550"/>
      <c r="Z108" s="550"/>
      <c r="AA108" s="550"/>
      <c r="AB108" s="550"/>
      <c r="AC108" s="550"/>
      <c r="AD108" s="550"/>
      <c r="AE108" s="550"/>
      <c r="AF108" s="550"/>
      <c r="AG108" s="550"/>
      <c r="AH108" s="550"/>
      <c r="AI108" s="550"/>
      <c r="AJ108" s="1"/>
      <c r="AK108" s="1"/>
    </row>
    <row r="109" spans="1:37" ht="16.5" hidden="1" customHeight="1" thickTop="1" thickBot="1">
      <c r="A109" s="550"/>
      <c r="B109" s="550"/>
      <c r="C109" s="550"/>
      <c r="D109" s="550"/>
      <c r="E109" s="550"/>
      <c r="F109" s="551"/>
      <c r="G109" s="551"/>
      <c r="H109" s="551"/>
      <c r="I109" s="551"/>
      <c r="J109" s="550"/>
      <c r="K109" s="550"/>
      <c r="L109" s="550"/>
      <c r="M109" s="550"/>
      <c r="N109" s="550"/>
      <c r="O109" s="550"/>
      <c r="P109" s="550"/>
      <c r="Q109" s="550"/>
      <c r="R109" s="550"/>
      <c r="S109" s="550"/>
      <c r="T109" s="550"/>
      <c r="U109" s="550"/>
      <c r="V109" s="550"/>
      <c r="W109" s="550"/>
      <c r="X109" s="550"/>
      <c r="Y109" s="550"/>
      <c r="Z109" s="550"/>
      <c r="AA109" s="550"/>
      <c r="AB109" s="550"/>
      <c r="AC109" s="550"/>
      <c r="AD109" s="550"/>
      <c r="AE109" s="550"/>
      <c r="AF109" s="550"/>
      <c r="AG109" s="550"/>
      <c r="AH109" s="550"/>
      <c r="AI109" s="550"/>
      <c r="AJ109" s="1"/>
      <c r="AK109" s="1"/>
    </row>
    <row r="110" spans="1:37" s="12" customFormat="1" ht="19.5" customHeight="1" thickTop="1" thickBot="1">
      <c r="A110" s="511" t="s">
        <v>43</v>
      </c>
      <c r="B110" s="511"/>
      <c r="C110" s="511"/>
      <c r="D110" s="511"/>
      <c r="E110" s="511"/>
      <c r="F110" s="511"/>
      <c r="G110" s="511"/>
      <c r="H110" s="511"/>
      <c r="I110" s="511"/>
      <c r="J110" s="511"/>
      <c r="K110" s="511"/>
      <c r="L110" s="511"/>
      <c r="M110" s="511"/>
      <c r="N110" s="511"/>
      <c r="O110" s="511"/>
      <c r="P110" s="511"/>
      <c r="Q110" s="511"/>
      <c r="R110" s="511"/>
      <c r="S110" s="511"/>
      <c r="T110" s="511"/>
      <c r="U110" s="511"/>
      <c r="V110" s="511"/>
      <c r="W110" s="511"/>
      <c r="X110" s="511"/>
      <c r="Y110" s="511"/>
      <c r="Z110" s="511"/>
      <c r="AA110" s="511"/>
      <c r="AB110" s="511"/>
      <c r="AC110" s="511"/>
      <c r="AD110" s="511"/>
      <c r="AE110" s="511"/>
      <c r="AF110" s="511"/>
      <c r="AG110" s="511"/>
      <c r="AH110" s="511"/>
      <c r="AI110" s="511"/>
    </row>
    <row r="111" spans="1:37" s="12" customFormat="1" ht="15.75" customHeight="1" thickTop="1">
      <c r="A111" s="13"/>
      <c r="B111" s="14"/>
      <c r="C111" s="14"/>
      <c r="D111" s="14"/>
      <c r="E111" s="14"/>
      <c r="F111" s="14"/>
      <c r="G111" s="14"/>
      <c r="H111" s="14"/>
      <c r="I111" s="14"/>
      <c r="J111" s="14"/>
      <c r="K111" s="14"/>
      <c r="L111" s="14"/>
      <c r="M111" s="14"/>
      <c r="N111" s="552" t="s">
        <v>44</v>
      </c>
      <c r="O111" s="552"/>
      <c r="P111" s="552"/>
      <c r="Q111" s="552"/>
      <c r="R111" s="552"/>
      <c r="S111" s="552"/>
      <c r="T111" s="552"/>
      <c r="U111" s="552"/>
      <c r="V111" s="552"/>
      <c r="W111" s="552"/>
      <c r="X111" s="552"/>
      <c r="Y111" s="553" t="s">
        <v>45</v>
      </c>
      <c r="Z111" s="553"/>
      <c r="AA111" s="553"/>
      <c r="AB111" s="553"/>
      <c r="AC111" s="553"/>
      <c r="AD111" s="553"/>
      <c r="AE111" s="553"/>
      <c r="AF111" s="554"/>
      <c r="AG111" s="15"/>
      <c r="AH111" s="16" t="s">
        <v>46</v>
      </c>
      <c r="AI111" s="17" t="s">
        <v>47</v>
      </c>
    </row>
    <row r="112" spans="1:37" s="12" customFormat="1" ht="15" customHeight="1">
      <c r="A112" s="556" t="s">
        <v>48</v>
      </c>
      <c r="B112" s="557"/>
      <c r="C112" s="557"/>
      <c r="D112" s="557"/>
      <c r="E112" s="557"/>
      <c r="F112" s="557"/>
      <c r="G112" s="14" t="s">
        <v>49</v>
      </c>
      <c r="H112" s="18"/>
      <c r="I112" s="14"/>
      <c r="J112" s="14" t="s">
        <v>47</v>
      </c>
      <c r="K112" s="18" t="s">
        <v>50</v>
      </c>
      <c r="L112" s="14"/>
      <c r="M112" s="14"/>
      <c r="N112" s="558"/>
      <c r="O112" s="558"/>
      <c r="P112" s="558"/>
      <c r="Q112" s="558"/>
      <c r="R112" s="558"/>
      <c r="S112" s="558"/>
      <c r="T112" s="558"/>
      <c r="U112" s="558"/>
      <c r="V112" s="558"/>
      <c r="W112" s="558"/>
      <c r="X112" s="558"/>
      <c r="Y112" s="562" t="s">
        <v>51</v>
      </c>
      <c r="Z112" s="557"/>
      <c r="AA112" s="557"/>
      <c r="AB112" s="557"/>
      <c r="AC112" s="557"/>
      <c r="AD112" s="557"/>
      <c r="AE112" s="557"/>
      <c r="AF112" s="563"/>
      <c r="AG112" s="15"/>
      <c r="AH112" s="18"/>
      <c r="AI112" s="19"/>
    </row>
    <row r="113" spans="1:35" s="12" customFormat="1">
      <c r="A113" s="556"/>
      <c r="B113" s="557"/>
      <c r="C113" s="557"/>
      <c r="D113" s="557"/>
      <c r="E113" s="557"/>
      <c r="F113" s="557"/>
      <c r="G113" s="557"/>
      <c r="H113" s="557"/>
      <c r="I113" s="557"/>
      <c r="J113" s="557"/>
      <c r="K113" s="557"/>
      <c r="L113" s="557"/>
      <c r="M113" s="14"/>
      <c r="N113" s="558"/>
      <c r="O113" s="558"/>
      <c r="P113" s="558"/>
      <c r="Q113" s="558"/>
      <c r="R113" s="558"/>
      <c r="S113" s="558"/>
      <c r="T113" s="558"/>
      <c r="U113" s="558"/>
      <c r="V113" s="558"/>
      <c r="W113" s="558"/>
      <c r="X113" s="558"/>
      <c r="Y113" s="14"/>
      <c r="Z113" s="14"/>
      <c r="AA113" s="14"/>
      <c r="AB113" s="14"/>
      <c r="AC113" s="14"/>
      <c r="AD113" s="14"/>
      <c r="AE113" s="14"/>
      <c r="AF113" s="14"/>
      <c r="AG113" s="14"/>
      <c r="AH113" s="14"/>
      <c r="AI113" s="20"/>
    </row>
    <row r="114" spans="1:35" s="12" customFormat="1" ht="15" customHeight="1">
      <c r="A114" s="556"/>
      <c r="B114" s="557"/>
      <c r="C114" s="557"/>
      <c r="D114" s="557"/>
      <c r="E114" s="557"/>
      <c r="F114" s="557"/>
      <c r="G114" s="557"/>
      <c r="H114" s="557"/>
      <c r="I114" s="557"/>
      <c r="J114" s="557"/>
      <c r="K114" s="557"/>
      <c r="L114" s="557"/>
      <c r="M114" s="14"/>
      <c r="N114" s="557" t="s">
        <v>52</v>
      </c>
      <c r="O114" s="557"/>
      <c r="P114" s="557"/>
      <c r="Q114" s="557"/>
      <c r="R114" s="557"/>
      <c r="S114" s="557"/>
      <c r="T114" s="557"/>
      <c r="U114" s="557"/>
      <c r="V114" s="557"/>
      <c r="W114" s="557"/>
      <c r="X114" s="557"/>
      <c r="Y114" s="557" t="s">
        <v>45</v>
      </c>
      <c r="Z114" s="557"/>
      <c r="AA114" s="557"/>
      <c r="AB114" s="557"/>
      <c r="AC114" s="557"/>
      <c r="AD114" s="557"/>
      <c r="AE114" s="557"/>
      <c r="AF114" s="557"/>
      <c r="AG114" s="14"/>
      <c r="AH114" s="21" t="s">
        <v>46</v>
      </c>
      <c r="AI114" s="22" t="s">
        <v>47</v>
      </c>
    </row>
    <row r="115" spans="1:35" s="12" customFormat="1" ht="15" customHeight="1">
      <c r="A115" s="556" t="s">
        <v>53</v>
      </c>
      <c r="B115" s="557"/>
      <c r="C115" s="557"/>
      <c r="D115" s="557"/>
      <c r="E115" s="557"/>
      <c r="F115" s="557"/>
      <c r="G115" s="14" t="s">
        <v>49</v>
      </c>
      <c r="H115" s="18"/>
      <c r="I115" s="14"/>
      <c r="J115" s="14" t="s">
        <v>47</v>
      </c>
      <c r="K115" s="18" t="s">
        <v>50</v>
      </c>
      <c r="L115" s="14"/>
      <c r="M115" s="14"/>
      <c r="N115" s="558"/>
      <c r="O115" s="558"/>
      <c r="P115" s="558"/>
      <c r="Q115" s="558"/>
      <c r="R115" s="558"/>
      <c r="S115" s="558"/>
      <c r="T115" s="558"/>
      <c r="U115" s="558"/>
      <c r="V115" s="558"/>
      <c r="W115" s="558"/>
      <c r="X115" s="558"/>
      <c r="Y115" s="559" t="s">
        <v>51</v>
      </c>
      <c r="Z115" s="560"/>
      <c r="AA115" s="560"/>
      <c r="AB115" s="560"/>
      <c r="AC115" s="560"/>
      <c r="AD115" s="560"/>
      <c r="AE115" s="560"/>
      <c r="AF115" s="561"/>
      <c r="AG115" s="23"/>
      <c r="AH115" s="24"/>
      <c r="AI115" s="25"/>
    </row>
    <row r="116" spans="1:35" s="12" customFormat="1">
      <c r="A116" s="556"/>
      <c r="B116" s="557"/>
      <c r="C116" s="557"/>
      <c r="D116" s="557"/>
      <c r="E116" s="557"/>
      <c r="F116" s="557"/>
      <c r="G116" s="557"/>
      <c r="H116" s="557"/>
      <c r="I116" s="557"/>
      <c r="J116" s="557"/>
      <c r="K116" s="557"/>
      <c r="L116" s="557"/>
      <c r="M116" s="14"/>
      <c r="N116" s="558"/>
      <c r="O116" s="558"/>
      <c r="P116" s="558"/>
      <c r="Q116" s="558"/>
      <c r="R116" s="558"/>
      <c r="S116" s="558"/>
      <c r="T116" s="558"/>
      <c r="U116" s="558"/>
      <c r="V116" s="558"/>
      <c r="W116" s="558"/>
      <c r="X116" s="558"/>
      <c r="Y116" s="26"/>
      <c r="Z116" s="27"/>
      <c r="AA116" s="27"/>
      <c r="AB116" s="27"/>
      <c r="AC116" s="27"/>
      <c r="AD116" s="27"/>
      <c r="AE116" s="27"/>
      <c r="AF116" s="27"/>
      <c r="AG116" s="27"/>
      <c r="AH116" s="27"/>
      <c r="AI116" s="28"/>
    </row>
    <row r="117" spans="1:35" s="12" customFormat="1">
      <c r="A117" s="13"/>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29"/>
      <c r="AI117" s="30"/>
    </row>
    <row r="118" spans="1:35" s="12" customFormat="1" ht="25.5" customHeight="1">
      <c r="A118" s="564" t="s">
        <v>54</v>
      </c>
      <c r="B118" s="565"/>
      <c r="C118" s="565"/>
      <c r="D118" s="565"/>
      <c r="E118" s="565"/>
      <c r="F118" s="565"/>
      <c r="G118" s="565"/>
      <c r="H118" s="565"/>
      <c r="I118" s="565"/>
      <c r="J118" s="565"/>
      <c r="K118" s="565"/>
      <c r="L118" s="565"/>
      <c r="M118" s="565"/>
      <c r="N118" s="565"/>
      <c r="O118" s="565"/>
      <c r="P118" s="565"/>
      <c r="Q118" s="565"/>
      <c r="R118" s="565"/>
      <c r="S118" s="565"/>
      <c r="T118" s="565"/>
      <c r="U118" s="565"/>
      <c r="V118" s="565"/>
      <c r="W118" s="565"/>
      <c r="X118" s="565"/>
      <c r="Y118" s="565"/>
      <c r="Z118" s="565"/>
      <c r="AA118" s="565"/>
      <c r="AB118" s="565"/>
      <c r="AC118" s="565"/>
      <c r="AD118" s="565"/>
      <c r="AE118" s="565"/>
      <c r="AF118" s="565"/>
      <c r="AG118" s="565"/>
      <c r="AH118" s="565"/>
      <c r="AI118" s="566"/>
    </row>
    <row r="119" spans="1:35" s="12" customFormat="1">
      <c r="A119" s="31"/>
      <c r="B119" s="32"/>
      <c r="C119" s="32"/>
      <c r="D119" s="32"/>
      <c r="E119" s="32"/>
      <c r="F119" s="32"/>
      <c r="G119" s="32"/>
      <c r="H119" s="32"/>
      <c r="I119" s="32"/>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20"/>
    </row>
    <row r="120" spans="1:35" s="12" customFormat="1" ht="15" customHeight="1">
      <c r="A120" s="556" t="s">
        <v>55</v>
      </c>
      <c r="B120" s="557"/>
      <c r="C120" s="557"/>
      <c r="D120" s="557"/>
      <c r="E120" s="557"/>
      <c r="F120" s="557"/>
      <c r="G120" s="557" t="s">
        <v>56</v>
      </c>
      <c r="H120" s="557"/>
      <c r="I120" s="18"/>
      <c r="J120" s="14"/>
      <c r="K120" s="557" t="s">
        <v>57</v>
      </c>
      <c r="L120" s="563"/>
      <c r="M120" s="18"/>
      <c r="N120" s="14"/>
      <c r="O120" s="557" t="s">
        <v>58</v>
      </c>
      <c r="P120" s="563"/>
      <c r="Q120" s="18" t="s">
        <v>50</v>
      </c>
      <c r="R120" s="14"/>
      <c r="S120" s="557" t="s">
        <v>59</v>
      </c>
      <c r="T120" s="563"/>
      <c r="U120" s="18"/>
      <c r="V120" s="562" t="s">
        <v>60</v>
      </c>
      <c r="W120" s="557"/>
      <c r="X120" s="557"/>
      <c r="Y120" s="557"/>
      <c r="Z120" s="557"/>
      <c r="AA120" s="557"/>
      <c r="AB120" s="557"/>
      <c r="AC120" s="557"/>
      <c r="AD120" s="557"/>
      <c r="AE120" s="557"/>
      <c r="AF120" s="557"/>
      <c r="AG120" s="557"/>
      <c r="AH120" s="563"/>
      <c r="AI120" s="19"/>
    </row>
    <row r="121" spans="1:35" ht="15.75" thickBot="1">
      <c r="A121" s="33"/>
      <c r="B121" s="34"/>
      <c r="C121" s="34"/>
      <c r="D121" s="34"/>
      <c r="E121" s="34"/>
      <c r="F121" s="34"/>
      <c r="G121" s="34"/>
      <c r="H121" s="34"/>
      <c r="I121" s="34"/>
      <c r="J121" s="34"/>
      <c r="K121" s="34"/>
      <c r="L121" s="34"/>
      <c r="M121" s="34"/>
      <c r="N121" s="34"/>
      <c r="O121" s="34"/>
      <c r="P121" s="34"/>
      <c r="Q121" s="34"/>
      <c r="R121" s="34"/>
      <c r="S121" s="34"/>
      <c r="T121" s="34"/>
      <c r="U121" s="34"/>
      <c r="V121" s="34"/>
      <c r="W121" s="34"/>
      <c r="X121" s="34"/>
      <c r="Y121" s="34"/>
      <c r="Z121" s="34"/>
      <c r="AA121" s="34"/>
      <c r="AB121" s="34"/>
      <c r="AC121" s="34"/>
      <c r="AD121" s="34"/>
      <c r="AE121" s="34"/>
      <c r="AF121" s="34"/>
      <c r="AG121" s="34"/>
      <c r="AH121" s="34"/>
      <c r="AI121" s="35"/>
    </row>
    <row r="122" spans="1:35">
      <c r="A122" s="36"/>
      <c r="B122" s="36"/>
      <c r="C122" s="36"/>
      <c r="D122" s="36"/>
      <c r="E122" s="36"/>
      <c r="F122" s="36"/>
      <c r="AA122" s="37"/>
      <c r="AB122" s="38"/>
      <c r="AH122" s="37"/>
      <c r="AI122" s="37"/>
    </row>
    <row r="123" spans="1:35">
      <c r="AA123" s="37"/>
      <c r="AB123" s="38"/>
      <c r="AH123" s="37"/>
      <c r="AI123" s="37"/>
    </row>
    <row r="124" spans="1:35" ht="15" customHeight="1">
      <c r="AA124" s="37"/>
      <c r="AB124" s="38"/>
      <c r="AH124" s="37"/>
      <c r="AI124" s="37"/>
    </row>
    <row r="125" spans="1:35" ht="15" customHeight="1">
      <c r="AA125" s="37"/>
      <c r="AB125" s="38"/>
      <c r="AH125" s="37"/>
      <c r="AI125" s="37"/>
    </row>
    <row r="126" spans="1:35" ht="15" customHeight="1">
      <c r="A126" s="37" t="s">
        <v>61</v>
      </c>
      <c r="AA126" s="37"/>
      <c r="AB126" s="38"/>
      <c r="AH126" s="37"/>
      <c r="AI126" s="37"/>
    </row>
    <row r="127" spans="1:35" ht="15" customHeight="1">
      <c r="A127" s="37" t="s">
        <v>62</v>
      </c>
      <c r="AA127" s="37"/>
      <c r="AB127" s="38"/>
      <c r="AH127" s="37"/>
      <c r="AI127" s="37"/>
    </row>
    <row r="128" spans="1:35" ht="15" customHeight="1">
      <c r="AA128" s="37"/>
      <c r="AB128" s="38"/>
      <c r="AH128" s="37"/>
      <c r="AI128" s="37"/>
    </row>
    <row r="129" spans="1:39" ht="15" customHeight="1">
      <c r="A129" s="37" t="s">
        <v>2</v>
      </c>
      <c r="B129" s="555" t="s">
        <v>63</v>
      </c>
      <c r="C129" s="555"/>
      <c r="D129" s="555"/>
      <c r="E129" s="555"/>
      <c r="F129" s="555"/>
      <c r="G129" s="555"/>
      <c r="H129" s="555"/>
      <c r="I129" s="555"/>
      <c r="AA129" s="37"/>
      <c r="AB129" s="38"/>
      <c r="AH129" s="37"/>
      <c r="AI129" s="37"/>
    </row>
    <row r="130" spans="1:39" ht="15" customHeight="1">
      <c r="AA130" s="37"/>
      <c r="AB130" s="38"/>
      <c r="AH130" s="37"/>
      <c r="AI130" s="37"/>
      <c r="AJ130" s="39"/>
      <c r="AK130" s="39"/>
      <c r="AL130" s="39"/>
      <c r="AM130" s="39"/>
    </row>
    <row r="131" spans="1:39" ht="15" customHeight="1">
      <c r="B131" s="37" t="str">
        <f>CONCATENATE(AB131,"",AC131)</f>
        <v>0.1 Servizi istituzionali, generali e di gestione</v>
      </c>
      <c r="AA131" s="37"/>
      <c r="AB131" s="38" t="s">
        <v>64</v>
      </c>
      <c r="AC131" s="37" t="s">
        <v>65</v>
      </c>
      <c r="AH131" s="37"/>
      <c r="AI131" s="37"/>
      <c r="AJ131" s="39"/>
      <c r="AK131" s="39"/>
      <c r="AL131" s="39"/>
      <c r="AM131" s="39"/>
    </row>
    <row r="132" spans="1:39" ht="15" customHeight="1">
      <c r="B132" s="37" t="str">
        <f t="shared" ref="B132:B153" si="0">CONCATENATE(AB132,"",AC132)</f>
        <v>0.2 Giustizia</v>
      </c>
      <c r="AA132" s="37"/>
      <c r="AB132" s="38" t="s">
        <v>66</v>
      </c>
      <c r="AC132" s="37" t="s">
        <v>67</v>
      </c>
      <c r="AH132" s="37"/>
      <c r="AI132" s="37"/>
      <c r="AJ132" s="39"/>
      <c r="AK132" s="39"/>
      <c r="AL132" s="39"/>
      <c r="AM132" s="39"/>
    </row>
    <row r="133" spans="1:39">
      <c r="B133" s="37" t="str">
        <f t="shared" si="0"/>
        <v>0.3 Ordine pubblico e sicurezza</v>
      </c>
      <c r="AA133" s="37"/>
      <c r="AB133" s="38" t="s">
        <v>68</v>
      </c>
      <c r="AC133" s="37" t="s">
        <v>69</v>
      </c>
      <c r="AH133" s="37"/>
      <c r="AI133" s="37"/>
      <c r="AJ133" s="39"/>
      <c r="AK133" s="39"/>
      <c r="AL133" s="39"/>
      <c r="AM133" s="39"/>
    </row>
    <row r="134" spans="1:39">
      <c r="B134" s="37" t="str">
        <f t="shared" si="0"/>
        <v>0.4 Istruzione e diritto allo studio</v>
      </c>
      <c r="AA134" s="37"/>
      <c r="AB134" s="38" t="s">
        <v>70</v>
      </c>
      <c r="AC134" s="37" t="s">
        <v>71</v>
      </c>
      <c r="AH134" s="37"/>
      <c r="AI134" s="37"/>
      <c r="AJ134" s="40"/>
      <c r="AK134" s="40"/>
      <c r="AL134" s="40"/>
      <c r="AM134" s="39"/>
    </row>
    <row r="135" spans="1:39">
      <c r="B135" s="37" t="str">
        <f t="shared" si="0"/>
        <v>0.5 Tutela e valorizzazione dei beni e delle attività culturali</v>
      </c>
      <c r="AA135" s="37"/>
      <c r="AB135" s="38" t="s">
        <v>72</v>
      </c>
      <c r="AC135" s="37" t="s">
        <v>73</v>
      </c>
      <c r="AH135" s="37"/>
      <c r="AI135" s="37"/>
      <c r="AJ135" s="39"/>
      <c r="AK135" s="39"/>
      <c r="AL135" s="39"/>
      <c r="AM135" s="39"/>
    </row>
    <row r="136" spans="1:39">
      <c r="B136" s="37" t="str">
        <f t="shared" si="0"/>
        <v>0.6 Politiche giovanili, sport e tempo libero</v>
      </c>
      <c r="AA136" s="37"/>
      <c r="AB136" s="38" t="s">
        <v>74</v>
      </c>
      <c r="AC136" s="37" t="s">
        <v>75</v>
      </c>
      <c r="AH136" s="37"/>
      <c r="AI136" s="37"/>
      <c r="AJ136" s="40"/>
      <c r="AK136" s="40"/>
      <c r="AL136" s="40"/>
      <c r="AM136" s="39"/>
    </row>
    <row r="137" spans="1:39">
      <c r="B137" s="37" t="str">
        <f t="shared" si="0"/>
        <v>0.7 Turismo</v>
      </c>
      <c r="AA137" s="37"/>
      <c r="AB137" s="38" t="s">
        <v>76</v>
      </c>
      <c r="AC137" s="37" t="s">
        <v>77</v>
      </c>
      <c r="AH137" s="37"/>
      <c r="AI137" s="37"/>
      <c r="AJ137" s="40"/>
      <c r="AK137" s="40"/>
      <c r="AL137" s="40"/>
      <c r="AM137" s="39"/>
    </row>
    <row r="138" spans="1:39">
      <c r="B138" s="37" t="str">
        <f t="shared" si="0"/>
        <v>0.8 Assetto del territorio ed edilizia abitativa</v>
      </c>
      <c r="AA138" s="37"/>
      <c r="AB138" s="38" t="s">
        <v>78</v>
      </c>
      <c r="AC138" s="37" t="s">
        <v>79</v>
      </c>
      <c r="AH138" s="37"/>
      <c r="AI138" s="37"/>
      <c r="AJ138" s="40"/>
      <c r="AK138" s="40"/>
      <c r="AL138" s="40"/>
      <c r="AM138" s="39"/>
    </row>
    <row r="139" spans="1:39">
      <c r="B139" s="37" t="str">
        <f t="shared" si="0"/>
        <v>0.9Sviluppo sostenibile e tutela del territorio e dell'ambiente</v>
      </c>
      <c r="AA139" s="37"/>
      <c r="AB139" s="38" t="s">
        <v>80</v>
      </c>
      <c r="AC139" s="37" t="s">
        <v>81</v>
      </c>
      <c r="AH139" s="37"/>
      <c r="AI139" s="37"/>
      <c r="AJ139" s="40"/>
      <c r="AK139" s="40"/>
      <c r="AL139" s="40"/>
      <c r="AM139" s="39"/>
    </row>
    <row r="140" spans="1:39">
      <c r="B140" s="37" t="str">
        <f t="shared" si="0"/>
        <v>10   Trasporti e diritto alla mobilità</v>
      </c>
      <c r="AA140" s="37"/>
      <c r="AB140" s="38" t="s">
        <v>82</v>
      </c>
      <c r="AC140" s="37" t="s">
        <v>83</v>
      </c>
      <c r="AH140" s="37"/>
      <c r="AI140" s="37"/>
      <c r="AJ140" s="40"/>
      <c r="AK140" s="40"/>
      <c r="AL140" s="40"/>
      <c r="AM140" s="39"/>
    </row>
    <row r="141" spans="1:39">
      <c r="B141" s="37" t="str">
        <f t="shared" si="0"/>
        <v>11    Soccorso civile</v>
      </c>
      <c r="AA141" s="37"/>
      <c r="AB141" s="38" t="s">
        <v>84</v>
      </c>
      <c r="AC141" s="37" t="s">
        <v>85</v>
      </c>
      <c r="AH141" s="37"/>
      <c r="AI141" s="37"/>
      <c r="AJ141" s="40"/>
      <c r="AK141" s="40"/>
      <c r="AL141" s="40"/>
      <c r="AM141" s="39"/>
    </row>
    <row r="142" spans="1:39">
      <c r="B142" s="37" t="str">
        <f t="shared" si="0"/>
        <v>12   Diritti sociali, politiche sociali e famiglia</v>
      </c>
      <c r="AA142" s="37"/>
      <c r="AB142" s="38" t="s">
        <v>86</v>
      </c>
      <c r="AC142" s="37" t="s">
        <v>87</v>
      </c>
      <c r="AH142" s="37"/>
      <c r="AI142" s="37"/>
      <c r="AJ142" s="40"/>
      <c r="AK142" s="40"/>
      <c r="AL142" s="40"/>
      <c r="AM142" s="39"/>
    </row>
    <row r="143" spans="1:39">
      <c r="B143" s="37" t="str">
        <f t="shared" si="0"/>
        <v>13   Tutela della salute</v>
      </c>
      <c r="AA143" s="37"/>
      <c r="AB143" s="38" t="s">
        <v>88</v>
      </c>
      <c r="AC143" s="37" t="s">
        <v>89</v>
      </c>
      <c r="AH143" s="37"/>
      <c r="AI143" s="37"/>
      <c r="AJ143" s="40"/>
      <c r="AK143" s="40"/>
      <c r="AL143" s="40"/>
      <c r="AM143" s="39"/>
    </row>
    <row r="144" spans="1:39">
      <c r="B144" s="37" t="str">
        <f t="shared" si="0"/>
        <v>14   Sviluppo economico e competitività</v>
      </c>
      <c r="AA144" s="37"/>
      <c r="AB144" s="38" t="s">
        <v>90</v>
      </c>
      <c r="AC144" s="37" t="s">
        <v>91</v>
      </c>
      <c r="AH144" s="37"/>
      <c r="AI144" s="37"/>
      <c r="AJ144" s="40"/>
      <c r="AK144" s="40"/>
      <c r="AL144" s="40"/>
      <c r="AM144" s="39"/>
    </row>
    <row r="145" spans="1:39">
      <c r="B145" s="37" t="str">
        <f t="shared" si="0"/>
        <v>15   Politiche per il lavoro e la formazione professionale</v>
      </c>
      <c r="AA145" s="37"/>
      <c r="AB145" s="38" t="s">
        <v>92</v>
      </c>
      <c r="AC145" s="37" t="s">
        <v>93</v>
      </c>
      <c r="AH145" s="37"/>
      <c r="AI145" s="37"/>
      <c r="AJ145" s="40"/>
      <c r="AK145" s="40"/>
      <c r="AL145" s="40"/>
      <c r="AM145" s="39"/>
    </row>
    <row r="146" spans="1:39">
      <c r="B146" s="37" t="str">
        <f t="shared" si="0"/>
        <v>16   Agricoltura, politiche agroalimentari e pesca</v>
      </c>
      <c r="AA146" s="37"/>
      <c r="AB146" s="38" t="s">
        <v>94</v>
      </c>
      <c r="AC146" s="37" t="s">
        <v>95</v>
      </c>
      <c r="AH146" s="37"/>
      <c r="AI146" s="37"/>
      <c r="AJ146" s="40"/>
      <c r="AK146" s="40"/>
      <c r="AL146" s="40"/>
      <c r="AM146" s="39"/>
    </row>
    <row r="147" spans="1:39">
      <c r="B147" s="37" t="str">
        <f t="shared" si="0"/>
        <v>17  Energia e diversificazione delle fonti energetiche</v>
      </c>
      <c r="AA147" s="37"/>
      <c r="AB147" s="38" t="s">
        <v>96</v>
      </c>
      <c r="AC147" s="37" t="s">
        <v>97</v>
      </c>
      <c r="AH147" s="37"/>
      <c r="AI147" s="37"/>
      <c r="AJ147" s="40"/>
      <c r="AK147" s="40"/>
      <c r="AL147" s="40"/>
      <c r="AM147" s="39"/>
    </row>
    <row r="148" spans="1:39">
      <c r="B148" s="37" t="str">
        <f t="shared" si="0"/>
        <v>18   Relazioni con le altre autonomie territoriali e locali</v>
      </c>
      <c r="AA148" s="37"/>
      <c r="AB148" s="38" t="s">
        <v>98</v>
      </c>
      <c r="AC148" s="37" t="s">
        <v>99</v>
      </c>
      <c r="AH148" s="37"/>
      <c r="AI148" s="37"/>
      <c r="AJ148" s="40"/>
      <c r="AK148" s="40"/>
      <c r="AL148" s="40"/>
      <c r="AM148" s="39"/>
    </row>
    <row r="149" spans="1:39">
      <c r="B149" s="37" t="str">
        <f t="shared" si="0"/>
        <v>19  Relazioni internazionali</v>
      </c>
      <c r="AA149" s="37"/>
      <c r="AB149" s="38" t="s">
        <v>100</v>
      </c>
      <c r="AC149" s="37" t="s">
        <v>101</v>
      </c>
      <c r="AH149" s="37"/>
      <c r="AI149" s="37"/>
      <c r="AJ149" s="40"/>
      <c r="AK149" s="40"/>
      <c r="AL149" s="40"/>
      <c r="AM149" s="39"/>
    </row>
    <row r="150" spans="1:39">
      <c r="B150" s="37" t="str">
        <f t="shared" si="0"/>
        <v>20   Fondi e accantonamenti</v>
      </c>
      <c r="AA150" s="37"/>
      <c r="AB150" s="38" t="s">
        <v>102</v>
      </c>
      <c r="AC150" s="37" t="s">
        <v>103</v>
      </c>
      <c r="AH150" s="37"/>
      <c r="AI150" s="37"/>
      <c r="AJ150" s="40"/>
      <c r="AK150" s="40"/>
      <c r="AL150" s="40"/>
      <c r="AM150" s="39"/>
    </row>
    <row r="151" spans="1:39">
      <c r="B151" s="37" t="str">
        <f t="shared" si="0"/>
        <v>50   Debito pubblico</v>
      </c>
      <c r="AA151" s="37"/>
      <c r="AB151" s="38" t="s">
        <v>104</v>
      </c>
      <c r="AC151" s="37" t="s">
        <v>105</v>
      </c>
      <c r="AH151" s="37"/>
      <c r="AI151" s="37"/>
      <c r="AJ151" s="40"/>
      <c r="AK151" s="40"/>
      <c r="AL151" s="40"/>
      <c r="AM151" s="39"/>
    </row>
    <row r="152" spans="1:39">
      <c r="B152" s="37" t="str">
        <f t="shared" si="0"/>
        <v>60   Anticipazioni finanziarie</v>
      </c>
      <c r="AA152" s="37"/>
      <c r="AB152" s="38" t="s">
        <v>106</v>
      </c>
      <c r="AC152" s="37" t="s">
        <v>107</v>
      </c>
      <c r="AH152" s="37"/>
      <c r="AI152" s="37"/>
      <c r="AJ152" s="40"/>
      <c r="AK152" s="40"/>
      <c r="AL152" s="40"/>
      <c r="AM152" s="39"/>
    </row>
    <row r="153" spans="1:39" ht="15" customHeight="1">
      <c r="B153" s="37" t="str">
        <f t="shared" si="0"/>
        <v>99  Servizi per conto terzi</v>
      </c>
      <c r="AA153" s="37"/>
      <c r="AB153" s="38" t="s">
        <v>108</v>
      </c>
      <c r="AC153" s="37" t="s">
        <v>109</v>
      </c>
      <c r="AH153" s="37"/>
      <c r="AI153" s="37"/>
      <c r="AJ153" s="37"/>
      <c r="AK153" s="37"/>
      <c r="AL153" s="37"/>
      <c r="AM153" s="37"/>
    </row>
    <row r="154" spans="1:39" ht="15" customHeight="1">
      <c r="B154" s="555"/>
      <c r="C154" s="555"/>
      <c r="D154" s="555"/>
      <c r="E154" s="555"/>
      <c r="F154" s="555"/>
      <c r="G154" s="555"/>
      <c r="H154" s="555"/>
      <c r="I154" s="555"/>
      <c r="J154" s="555"/>
      <c r="K154" s="555"/>
      <c r="L154" s="555"/>
      <c r="M154" s="555"/>
      <c r="N154" s="555"/>
      <c r="AA154" s="37"/>
      <c r="AB154" s="38"/>
      <c r="AH154" s="37"/>
      <c r="AI154" s="37"/>
      <c r="AJ154" s="41"/>
      <c r="AK154" s="41"/>
      <c r="AL154" s="41"/>
      <c r="AM154" s="41"/>
    </row>
    <row r="155" spans="1:39" s="40" customFormat="1">
      <c r="A155" s="37"/>
      <c r="B155" s="555" t="s">
        <v>110</v>
      </c>
      <c r="C155" s="555"/>
      <c r="D155" s="555"/>
      <c r="E155" s="555"/>
      <c r="F155" s="555"/>
      <c r="G155" s="555"/>
      <c r="H155" s="555"/>
      <c r="I155" s="555"/>
      <c r="J155" s="555"/>
      <c r="K155" s="555"/>
      <c r="L155" s="555"/>
      <c r="M155" s="555"/>
      <c r="N155" s="555"/>
      <c r="O155" s="37"/>
      <c r="P155" s="37"/>
      <c r="Q155" s="37"/>
      <c r="R155" s="37"/>
      <c r="S155" s="37"/>
      <c r="T155" s="37"/>
      <c r="U155" s="37"/>
      <c r="V155" s="37"/>
      <c r="W155" s="37"/>
      <c r="X155" s="37"/>
      <c r="Y155" s="37"/>
      <c r="Z155" s="37"/>
      <c r="AA155" s="37"/>
      <c r="AB155" s="38"/>
      <c r="AC155" s="37"/>
      <c r="AD155" s="37"/>
      <c r="AE155" s="37"/>
      <c r="AF155" s="37"/>
      <c r="AG155" s="37"/>
      <c r="AH155" s="37"/>
      <c r="AI155" s="37"/>
    </row>
    <row r="156" spans="1:39" s="40" customFormat="1">
      <c r="A156" s="37"/>
      <c r="B156" s="37" t="str">
        <f t="shared" ref="B156:B218" si="1">CONCATENATE(AB156,"",AC156)</f>
        <v>0.1   Organi istituzionali</v>
      </c>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c r="AA156" s="37"/>
      <c r="AB156" s="38" t="s">
        <v>111</v>
      </c>
      <c r="AC156" s="37" t="s">
        <v>112</v>
      </c>
      <c r="AD156" s="37"/>
      <c r="AE156" s="37"/>
      <c r="AF156" s="37"/>
      <c r="AG156" s="37"/>
      <c r="AH156" s="37"/>
      <c r="AI156" s="37"/>
    </row>
    <row r="157" spans="1:39" s="40" customFormat="1">
      <c r="A157" s="37"/>
      <c r="B157" s="37" t="str">
        <f t="shared" si="1"/>
        <v>0.2   Segreteria generale</v>
      </c>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c r="AA157" s="37"/>
      <c r="AB157" s="38" t="s">
        <v>113</v>
      </c>
      <c r="AC157" s="37" t="s">
        <v>114</v>
      </c>
      <c r="AD157" s="37"/>
      <c r="AE157" s="37"/>
      <c r="AF157" s="37"/>
      <c r="AG157" s="37"/>
      <c r="AH157" s="37"/>
      <c r="AI157" s="37"/>
    </row>
    <row r="158" spans="1:39" s="40" customFormat="1">
      <c r="A158" s="37"/>
      <c r="B158" s="37" t="str">
        <f t="shared" si="1"/>
        <v>0.3 Gestione economica, finanziaria, programmazione e provveditorato</v>
      </c>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c r="AA158" s="37"/>
      <c r="AB158" s="38" t="s">
        <v>68</v>
      </c>
      <c r="AC158" s="37" t="s">
        <v>115</v>
      </c>
      <c r="AD158" s="37"/>
      <c r="AE158" s="37"/>
      <c r="AF158" s="37"/>
      <c r="AG158" s="37"/>
      <c r="AH158" s="37"/>
      <c r="AI158" s="37"/>
    </row>
    <row r="159" spans="1:39" s="40" customFormat="1">
      <c r="A159" s="37"/>
      <c r="B159" s="37" t="str">
        <f t="shared" si="1"/>
        <v>0.4 Gestione delle entrate tributarie e servizi fiscal</v>
      </c>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c r="AA159" s="37"/>
      <c r="AB159" s="38" t="s">
        <v>70</v>
      </c>
      <c r="AC159" s="37" t="s">
        <v>116</v>
      </c>
      <c r="AD159" s="37"/>
      <c r="AE159" s="37"/>
      <c r="AF159" s="37"/>
      <c r="AG159" s="37"/>
      <c r="AH159" s="37"/>
      <c r="AI159" s="37"/>
    </row>
    <row r="160" spans="1:39" s="40" customFormat="1">
      <c r="A160" s="37"/>
      <c r="B160" s="37" t="str">
        <f t="shared" si="1"/>
        <v>0.5 Gestione dei beni demaniali e patrimo</v>
      </c>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c r="AA160" s="37"/>
      <c r="AB160" s="38" t="s">
        <v>72</v>
      </c>
      <c r="AC160" s="37" t="s">
        <v>117</v>
      </c>
      <c r="AD160" s="37"/>
      <c r="AE160" s="37"/>
      <c r="AF160" s="37"/>
      <c r="AG160" s="37"/>
      <c r="AH160" s="37"/>
      <c r="AI160" s="37"/>
    </row>
    <row r="161" spans="1:35" s="40" customFormat="1">
      <c r="A161" s="37"/>
      <c r="B161" s="37" t="str">
        <f t="shared" si="1"/>
        <v>0.6 Ufficio tecnico</v>
      </c>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c r="AA161" s="37"/>
      <c r="AB161" s="38" t="s">
        <v>74</v>
      </c>
      <c r="AC161" s="37" t="s">
        <v>118</v>
      </c>
      <c r="AD161" s="37"/>
      <c r="AE161" s="37"/>
      <c r="AF161" s="37"/>
      <c r="AG161" s="37"/>
      <c r="AH161" s="37"/>
      <c r="AI161" s="37"/>
    </row>
    <row r="162" spans="1:35" s="40" customFormat="1">
      <c r="A162" s="37"/>
      <c r="B162" s="37" t="str">
        <f t="shared" si="1"/>
        <v>0.7  Elezioni e consultazioni popolari - Anagrafe e stato civile</v>
      </c>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c r="AA162" s="37"/>
      <c r="AB162" s="38" t="s">
        <v>119</v>
      </c>
      <c r="AC162" s="37" t="s">
        <v>120</v>
      </c>
      <c r="AD162" s="37"/>
      <c r="AE162" s="37"/>
      <c r="AF162" s="37"/>
      <c r="AG162" s="37"/>
      <c r="AH162" s="37"/>
      <c r="AI162" s="37"/>
    </row>
    <row r="163" spans="1:35" s="40" customFormat="1">
      <c r="A163" s="37"/>
      <c r="B163" s="37" t="str">
        <f t="shared" si="1"/>
        <v>0.8 Statistica e sistemi informativi</v>
      </c>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c r="AA163" s="37"/>
      <c r="AB163" s="38" t="s">
        <v>78</v>
      </c>
      <c r="AC163" s="37" t="s">
        <v>121</v>
      </c>
      <c r="AD163" s="37"/>
      <c r="AE163" s="37"/>
      <c r="AF163" s="37"/>
      <c r="AG163" s="37"/>
      <c r="AH163" s="37"/>
      <c r="AI163" s="37"/>
    </row>
    <row r="164" spans="1:35" s="40" customFormat="1">
      <c r="A164" s="37"/>
      <c r="B164" s="37" t="str">
        <f t="shared" si="1"/>
        <v>0.9 Assistenza tecnico-amministrativa agli enti locali</v>
      </c>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c r="AA164" s="37"/>
      <c r="AB164" s="38" t="s">
        <v>122</v>
      </c>
      <c r="AC164" s="37" t="s">
        <v>123</v>
      </c>
      <c r="AD164" s="37"/>
      <c r="AE164" s="37"/>
      <c r="AF164" s="37"/>
      <c r="AG164" s="37"/>
      <c r="AH164" s="37"/>
      <c r="AI164" s="37"/>
    </row>
    <row r="165" spans="1:35" s="40" customFormat="1">
      <c r="A165" s="37"/>
      <c r="B165" s="37" t="str">
        <f t="shared" si="1"/>
        <v>10 Risorse umane</v>
      </c>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c r="AA165" s="37"/>
      <c r="AB165" s="38" t="s">
        <v>124</v>
      </c>
      <c r="AC165" s="37" t="s">
        <v>125</v>
      </c>
      <c r="AD165" s="37"/>
      <c r="AE165" s="37"/>
      <c r="AF165" s="37"/>
      <c r="AG165" s="37"/>
      <c r="AH165" s="37"/>
      <c r="AI165" s="37"/>
    </row>
    <row r="166" spans="1:35" s="40" customFormat="1">
      <c r="A166" s="37"/>
      <c r="B166" s="37" t="str">
        <f t="shared" si="1"/>
        <v>11 Altri servizi generali</v>
      </c>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c r="AA166" s="37"/>
      <c r="AB166" s="38" t="s">
        <v>126</v>
      </c>
      <c r="AC166" s="37" t="s">
        <v>127</v>
      </c>
      <c r="AD166" s="37"/>
      <c r="AE166" s="37"/>
      <c r="AF166" s="37"/>
      <c r="AG166" s="37"/>
      <c r="AH166" s="37"/>
      <c r="AI166" s="37"/>
    </row>
    <row r="167" spans="1:35" s="40" customFormat="1">
      <c r="A167" s="37"/>
      <c r="B167" s="37" t="str">
        <f t="shared" si="1"/>
        <v>0.1  Uffici giudiziari</v>
      </c>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c r="AA167" s="37"/>
      <c r="AB167" s="38" t="s">
        <v>128</v>
      </c>
      <c r="AC167" s="37" t="s">
        <v>129</v>
      </c>
      <c r="AD167" s="37"/>
      <c r="AE167" s="37"/>
      <c r="AF167" s="37"/>
      <c r="AG167" s="37"/>
      <c r="AH167" s="37"/>
      <c r="AI167" s="37"/>
    </row>
    <row r="168" spans="1:35" s="40" customFormat="1">
      <c r="A168" s="37"/>
      <c r="B168" s="37" t="str">
        <f t="shared" si="1"/>
        <v>0.2 Casa circondariale e altri servizi</v>
      </c>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c r="AA168" s="37"/>
      <c r="AB168" s="38" t="s">
        <v>66</v>
      </c>
      <c r="AC168" s="37" t="s">
        <v>130</v>
      </c>
      <c r="AD168" s="37"/>
      <c r="AE168" s="37"/>
      <c r="AF168" s="37"/>
      <c r="AG168" s="37"/>
      <c r="AH168" s="37"/>
      <c r="AI168" s="37"/>
    </row>
    <row r="169" spans="1:35" s="40" customFormat="1">
      <c r="A169" s="37"/>
      <c r="B169" s="37" t="str">
        <f t="shared" si="1"/>
        <v>0.1 Polizia locale e amministrativa</v>
      </c>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c r="AA169" s="37"/>
      <c r="AB169" s="38" t="s">
        <v>64</v>
      </c>
      <c r="AC169" s="37" t="s">
        <v>131</v>
      </c>
      <c r="AD169" s="37"/>
      <c r="AE169" s="37"/>
      <c r="AF169" s="37"/>
      <c r="AG169" s="37"/>
      <c r="AH169" s="37"/>
      <c r="AI169" s="37"/>
    </row>
    <row r="170" spans="1:35" s="40" customFormat="1">
      <c r="A170" s="37"/>
      <c r="B170" s="37" t="str">
        <f t="shared" si="1"/>
        <v>0.2 Sistema integrato di sicurezza urbana</v>
      </c>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c r="AA170" s="37"/>
      <c r="AB170" s="38" t="s">
        <v>66</v>
      </c>
      <c r="AC170" s="37" t="s">
        <v>132</v>
      </c>
      <c r="AD170" s="37"/>
      <c r="AE170" s="37"/>
      <c r="AF170" s="37"/>
      <c r="AG170" s="37"/>
      <c r="AH170" s="37"/>
      <c r="AI170" s="37"/>
    </row>
    <row r="171" spans="1:35" s="40" customFormat="1">
      <c r="A171" s="37"/>
      <c r="B171" s="37" t="str">
        <f t="shared" si="1"/>
        <v>0.1 Istruzione prescolastica</v>
      </c>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c r="AA171" s="37"/>
      <c r="AB171" s="38" t="s">
        <v>64</v>
      </c>
      <c r="AC171" s="37" t="s">
        <v>133</v>
      </c>
      <c r="AD171" s="37"/>
      <c r="AE171" s="37"/>
      <c r="AF171" s="37"/>
      <c r="AG171" s="37"/>
      <c r="AH171" s="37"/>
      <c r="AI171" s="37"/>
    </row>
    <row r="172" spans="1:35" s="40" customFormat="1">
      <c r="A172" s="37"/>
      <c r="B172" s="37" t="str">
        <f t="shared" si="1"/>
        <v>0.2 Altri ordini di istruzione non universitaria</v>
      </c>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c r="AA172" s="37"/>
      <c r="AB172" s="38" t="s">
        <v>66</v>
      </c>
      <c r="AC172" s="37" t="s">
        <v>134</v>
      </c>
      <c r="AD172" s="37"/>
      <c r="AE172" s="37"/>
      <c r="AF172" s="37"/>
      <c r="AG172" s="37"/>
      <c r="AH172" s="37"/>
      <c r="AI172" s="37"/>
    </row>
    <row r="173" spans="1:35" s="40" customFormat="1">
      <c r="A173" s="37"/>
      <c r="B173" s="37" t="str">
        <f t="shared" si="1"/>
        <v>0.4 Istruzione universitaria</v>
      </c>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c r="AA173" s="37"/>
      <c r="AB173" s="38" t="s">
        <v>70</v>
      </c>
      <c r="AC173" s="37" t="s">
        <v>135</v>
      </c>
      <c r="AD173" s="37"/>
      <c r="AE173" s="37"/>
      <c r="AF173" s="37"/>
      <c r="AG173" s="37"/>
      <c r="AH173" s="37"/>
      <c r="AI173" s="37"/>
    </row>
    <row r="174" spans="1:35" s="40" customFormat="1">
      <c r="A174" s="37"/>
      <c r="B174" s="37" t="str">
        <f t="shared" si="1"/>
        <v>0.5 Istruzione tecnica superiore</v>
      </c>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c r="AA174" s="37"/>
      <c r="AB174" s="38" t="s">
        <v>72</v>
      </c>
      <c r="AC174" s="37" t="s">
        <v>136</v>
      </c>
      <c r="AD174" s="37"/>
      <c r="AE174" s="37"/>
      <c r="AF174" s="37"/>
      <c r="AG174" s="37"/>
      <c r="AH174" s="37"/>
      <c r="AI174" s="37"/>
    </row>
    <row r="175" spans="1:35" s="40" customFormat="1">
      <c r="A175" s="37"/>
      <c r="B175" s="37" t="str">
        <f t="shared" si="1"/>
        <v>0.6 Servizi ausiliari all’istruzione</v>
      </c>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c r="AA175" s="37"/>
      <c r="AB175" s="38" t="s">
        <v>74</v>
      </c>
      <c r="AC175" s="37" t="s">
        <v>137</v>
      </c>
      <c r="AD175" s="37"/>
      <c r="AE175" s="37"/>
      <c r="AF175" s="37"/>
      <c r="AG175" s="37"/>
      <c r="AH175" s="37"/>
      <c r="AI175" s="37"/>
    </row>
    <row r="176" spans="1:35" s="40" customFormat="1">
      <c r="A176" s="37"/>
      <c r="B176" s="37" t="str">
        <f t="shared" si="1"/>
        <v>0.7  Diritto allo studio</v>
      </c>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c r="AA176" s="37"/>
      <c r="AB176" s="38" t="s">
        <v>119</v>
      </c>
      <c r="AC176" s="37" t="s">
        <v>138</v>
      </c>
      <c r="AD176" s="37"/>
      <c r="AE176" s="37"/>
      <c r="AF176" s="37"/>
      <c r="AG176" s="37"/>
      <c r="AH176" s="37"/>
      <c r="AI176" s="37"/>
    </row>
    <row r="177" spans="1:35" s="40" customFormat="1">
      <c r="A177" s="37"/>
      <c r="B177" s="37" t="str">
        <f t="shared" si="1"/>
        <v>0.1 Valorizzazione dei beni di interesse storico</v>
      </c>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c r="AA177" s="37"/>
      <c r="AB177" s="38" t="s">
        <v>64</v>
      </c>
      <c r="AC177" s="37" t="s">
        <v>139</v>
      </c>
      <c r="AD177" s="37"/>
      <c r="AE177" s="37"/>
      <c r="AF177" s="37"/>
      <c r="AG177" s="37"/>
      <c r="AH177" s="37"/>
      <c r="AI177" s="37"/>
    </row>
    <row r="178" spans="1:35" s="40" customFormat="1">
      <c r="A178" s="37"/>
      <c r="B178" s="37" t="str">
        <f t="shared" si="1"/>
        <v>0.2 Attività culturali e interventi diversi nel settore culturale</v>
      </c>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c r="AA178" s="37"/>
      <c r="AB178" s="38" t="s">
        <v>66</v>
      </c>
      <c r="AC178" s="37" t="s">
        <v>140</v>
      </c>
      <c r="AD178" s="37"/>
      <c r="AE178" s="37"/>
      <c r="AF178" s="37"/>
      <c r="AG178" s="37"/>
      <c r="AH178" s="37"/>
      <c r="AI178" s="37"/>
    </row>
    <row r="179" spans="1:35" s="40" customFormat="1">
      <c r="A179" s="37"/>
      <c r="B179" s="37" t="str">
        <f t="shared" si="1"/>
        <v>0.1 Sport e tempo libero</v>
      </c>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c r="AA179" s="37"/>
      <c r="AB179" s="38" t="s">
        <v>64</v>
      </c>
      <c r="AC179" s="37" t="s">
        <v>141</v>
      </c>
      <c r="AD179" s="37"/>
      <c r="AE179" s="37"/>
      <c r="AF179" s="37"/>
      <c r="AG179" s="37"/>
      <c r="AH179" s="37"/>
      <c r="AI179" s="37"/>
    </row>
    <row r="180" spans="1:35" s="40" customFormat="1">
      <c r="A180" s="37"/>
      <c r="B180" s="37" t="str">
        <f t="shared" si="1"/>
        <v>0.2 Giovani</v>
      </c>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c r="AA180" s="37"/>
      <c r="AB180" s="38" t="s">
        <v>66</v>
      </c>
      <c r="AC180" s="37" t="s">
        <v>142</v>
      </c>
      <c r="AD180" s="37"/>
      <c r="AE180" s="37"/>
      <c r="AF180" s="37"/>
      <c r="AG180" s="37"/>
      <c r="AH180" s="37"/>
      <c r="AI180" s="37"/>
    </row>
    <row r="181" spans="1:35" s="40" customFormat="1">
      <c r="A181" s="37"/>
      <c r="B181" s="37" t="str">
        <f t="shared" si="1"/>
        <v>0.1 Sviluppo e valorizzazione del turismo</v>
      </c>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c r="AA181" s="37"/>
      <c r="AB181" s="38" t="s">
        <v>64</v>
      </c>
      <c r="AC181" s="37" t="s">
        <v>143</v>
      </c>
      <c r="AD181" s="37"/>
      <c r="AE181" s="37"/>
      <c r="AF181" s="37"/>
      <c r="AG181" s="37"/>
      <c r="AH181" s="37"/>
      <c r="AI181" s="37"/>
    </row>
    <row r="182" spans="1:35" s="40" customFormat="1">
      <c r="A182" s="37"/>
      <c r="B182" s="37" t="str">
        <f t="shared" si="1"/>
        <v>0.1  Urbanistica e assetto del territorio</v>
      </c>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c r="AA182" s="37"/>
      <c r="AB182" s="38" t="s">
        <v>128</v>
      </c>
      <c r="AC182" s="37" t="s">
        <v>144</v>
      </c>
      <c r="AD182" s="37"/>
      <c r="AE182" s="37"/>
      <c r="AF182" s="37"/>
      <c r="AG182" s="37"/>
      <c r="AH182" s="37"/>
      <c r="AI182" s="37"/>
    </row>
    <row r="183" spans="1:35" s="40" customFormat="1">
      <c r="A183" s="37"/>
      <c r="B183" s="37" t="str">
        <f t="shared" si="1"/>
        <v>0.2 Edilizia residenziale pubblica e locale e piani di edilizia economico-popolare</v>
      </c>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c r="AA183" s="37"/>
      <c r="AB183" s="38" t="s">
        <v>66</v>
      </c>
      <c r="AC183" s="37" t="s">
        <v>145</v>
      </c>
      <c r="AD183" s="37"/>
      <c r="AE183" s="37"/>
      <c r="AF183" s="37"/>
      <c r="AG183" s="37"/>
      <c r="AH183" s="37"/>
      <c r="AI183" s="37"/>
    </row>
    <row r="184" spans="1:35" s="40" customFormat="1">
      <c r="A184" s="37"/>
      <c r="B184" s="37" t="str">
        <f t="shared" si="1"/>
        <v>0.1 Difesa del suolo</v>
      </c>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c r="AA184" s="37"/>
      <c r="AB184" s="38" t="s">
        <v>64</v>
      </c>
      <c r="AC184" s="37" t="s">
        <v>146</v>
      </c>
      <c r="AD184" s="37"/>
      <c r="AE184" s="37"/>
      <c r="AF184" s="37"/>
      <c r="AG184" s="37"/>
      <c r="AH184" s="37"/>
      <c r="AI184" s="37"/>
    </row>
    <row r="185" spans="1:35" s="40" customFormat="1">
      <c r="A185" s="37"/>
      <c r="B185" s="37" t="str">
        <f t="shared" si="1"/>
        <v>0.2 Tutela, valorizzazione e recupero ambientale</v>
      </c>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c r="AA185" s="37"/>
      <c r="AB185" s="38" t="s">
        <v>66</v>
      </c>
      <c r="AC185" s="37" t="s">
        <v>147</v>
      </c>
      <c r="AD185" s="37"/>
      <c r="AE185" s="37"/>
      <c r="AF185" s="37"/>
      <c r="AG185" s="37"/>
      <c r="AH185" s="37"/>
      <c r="AI185" s="37"/>
    </row>
    <row r="186" spans="1:35" s="40" customFormat="1">
      <c r="A186" s="37"/>
      <c r="B186" s="37" t="str">
        <f t="shared" si="1"/>
        <v>0.3 Rifiuti</v>
      </c>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c r="AA186" s="37"/>
      <c r="AB186" s="38" t="s">
        <v>68</v>
      </c>
      <c r="AC186" s="37" t="s">
        <v>148</v>
      </c>
      <c r="AD186" s="37"/>
      <c r="AE186" s="37"/>
      <c r="AF186" s="37"/>
      <c r="AG186" s="37"/>
      <c r="AH186" s="37"/>
      <c r="AI186" s="37"/>
    </row>
    <row r="187" spans="1:35" s="40" customFormat="1">
      <c r="A187" s="37"/>
      <c r="B187" s="37" t="str">
        <f t="shared" si="1"/>
        <v>0.4 Servizio idrico integrato</v>
      </c>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c r="AA187" s="37"/>
      <c r="AB187" s="38" t="s">
        <v>70</v>
      </c>
      <c r="AC187" s="37" t="s">
        <v>149</v>
      </c>
      <c r="AD187" s="37"/>
      <c r="AE187" s="37"/>
      <c r="AF187" s="37"/>
      <c r="AG187" s="37"/>
      <c r="AH187" s="37"/>
      <c r="AI187" s="37"/>
    </row>
    <row r="188" spans="1:35" s="40" customFormat="1">
      <c r="A188" s="37"/>
      <c r="B188" s="37" t="str">
        <f t="shared" si="1"/>
        <v>0.5 Aree protette, parchi naturali, protezione naturalistica e forestazione</v>
      </c>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c r="AA188" s="37"/>
      <c r="AB188" s="38" t="s">
        <v>72</v>
      </c>
      <c r="AC188" s="37" t="s">
        <v>150</v>
      </c>
      <c r="AD188" s="37"/>
      <c r="AE188" s="37"/>
      <c r="AF188" s="37"/>
      <c r="AG188" s="37"/>
      <c r="AH188" s="37"/>
      <c r="AI188" s="37"/>
    </row>
    <row r="189" spans="1:35" s="40" customFormat="1">
      <c r="A189" s="37"/>
      <c r="B189" s="37" t="str">
        <f t="shared" si="1"/>
        <v>0.6 Tutela e valorizzazione delle risorse idriche</v>
      </c>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c r="AA189" s="37"/>
      <c r="AB189" s="38" t="s">
        <v>74</v>
      </c>
      <c r="AC189" s="37" t="s">
        <v>151</v>
      </c>
      <c r="AD189" s="37"/>
      <c r="AE189" s="37"/>
      <c r="AF189" s="37"/>
      <c r="AG189" s="37"/>
      <c r="AH189" s="37"/>
      <c r="AI189" s="37"/>
    </row>
    <row r="190" spans="1:35" s="40" customFormat="1">
      <c r="A190" s="37"/>
      <c r="B190" s="37" t="str">
        <f t="shared" si="1"/>
        <v>0.7 Sviluppo sostenibile territorio montano piccoli Comuni</v>
      </c>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c r="AA190" s="37"/>
      <c r="AB190" s="38" t="s">
        <v>76</v>
      </c>
      <c r="AC190" s="37" t="s">
        <v>152</v>
      </c>
      <c r="AD190" s="37"/>
      <c r="AE190" s="37"/>
      <c r="AF190" s="37"/>
      <c r="AG190" s="37"/>
      <c r="AH190" s="37"/>
      <c r="AI190" s="37"/>
    </row>
    <row r="191" spans="1:35" s="40" customFormat="1">
      <c r="A191" s="37"/>
      <c r="B191" s="37" t="str">
        <f t="shared" si="1"/>
        <v>0.8 Qualità dell'aria e riduzione dell'inquinamento</v>
      </c>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c r="AA191" s="37"/>
      <c r="AB191" s="38" t="s">
        <v>78</v>
      </c>
      <c r="AC191" s="37" t="s">
        <v>153</v>
      </c>
      <c r="AD191" s="37"/>
      <c r="AE191" s="37"/>
      <c r="AF191" s="37"/>
      <c r="AG191" s="37"/>
      <c r="AH191" s="37"/>
      <c r="AI191" s="37"/>
    </row>
    <row r="192" spans="1:35" s="40" customFormat="1">
      <c r="A192" s="37"/>
      <c r="B192" s="37" t="str">
        <f t="shared" si="1"/>
        <v>0.1 Trasporto ferroviario</v>
      </c>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c r="AA192" s="37"/>
      <c r="AB192" s="38" t="s">
        <v>64</v>
      </c>
      <c r="AC192" s="37" t="s">
        <v>154</v>
      </c>
      <c r="AD192" s="37"/>
      <c r="AE192" s="37"/>
      <c r="AF192" s="37"/>
      <c r="AG192" s="37"/>
      <c r="AH192" s="37"/>
      <c r="AI192" s="37"/>
    </row>
    <row r="193" spans="1:35" s="40" customFormat="1">
      <c r="A193" s="37"/>
      <c r="B193" s="37" t="str">
        <f t="shared" si="1"/>
        <v>0.2 Trasporto pubblico locale</v>
      </c>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c r="AA193" s="37"/>
      <c r="AB193" s="38" t="s">
        <v>66</v>
      </c>
      <c r="AC193" s="37" t="s">
        <v>155</v>
      </c>
      <c r="AD193" s="37"/>
      <c r="AE193" s="37"/>
      <c r="AF193" s="37"/>
      <c r="AG193" s="37"/>
      <c r="AH193" s="37"/>
      <c r="AI193" s="37"/>
    </row>
    <row r="194" spans="1:35" s="40" customFormat="1">
      <c r="A194" s="37"/>
      <c r="B194" s="37" t="str">
        <f t="shared" si="1"/>
        <v>0.3 Trasporto per vie d'acqua</v>
      </c>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c r="AA194" s="37"/>
      <c r="AB194" s="38" t="s">
        <v>68</v>
      </c>
      <c r="AC194" s="37" t="s">
        <v>156</v>
      </c>
      <c r="AD194" s="37"/>
      <c r="AE194" s="37"/>
      <c r="AF194" s="37"/>
      <c r="AG194" s="37"/>
      <c r="AH194" s="37"/>
      <c r="AI194" s="37"/>
    </row>
    <row r="195" spans="1:35" s="40" customFormat="1">
      <c r="A195" s="37"/>
      <c r="B195" s="37" t="str">
        <f t="shared" si="1"/>
        <v>0.4 Altre modalità di trasporto</v>
      </c>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c r="AA195" s="37"/>
      <c r="AB195" s="38" t="s">
        <v>70</v>
      </c>
      <c r="AC195" s="37" t="s">
        <v>157</v>
      </c>
      <c r="AD195" s="37"/>
      <c r="AE195" s="37"/>
      <c r="AF195" s="37"/>
      <c r="AG195" s="37"/>
      <c r="AH195" s="37"/>
      <c r="AI195" s="37"/>
    </row>
    <row r="196" spans="1:35" s="40" customFormat="1">
      <c r="A196" s="37"/>
      <c r="B196" s="37" t="str">
        <f t="shared" si="1"/>
        <v>0.5  Viabilità e infrastrutture stradali</v>
      </c>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c r="AA196" s="37"/>
      <c r="AB196" s="38" t="s">
        <v>158</v>
      </c>
      <c r="AC196" s="37" t="s">
        <v>159</v>
      </c>
      <c r="AD196" s="37"/>
      <c r="AE196" s="37"/>
      <c r="AF196" s="37"/>
      <c r="AG196" s="37"/>
      <c r="AH196" s="37"/>
      <c r="AI196" s="37"/>
    </row>
    <row r="197" spans="1:35" s="40" customFormat="1">
      <c r="A197" s="37"/>
      <c r="B197" s="37" t="str">
        <f t="shared" si="1"/>
        <v>0.1  Sistema di protezione civile</v>
      </c>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c r="AA197" s="37"/>
      <c r="AB197" s="38" t="s">
        <v>128</v>
      </c>
      <c r="AC197" s="37" t="s">
        <v>160</v>
      </c>
      <c r="AD197" s="37"/>
      <c r="AE197" s="37"/>
      <c r="AF197" s="37"/>
      <c r="AG197" s="37"/>
      <c r="AH197" s="37"/>
      <c r="AI197" s="37"/>
    </row>
    <row r="198" spans="1:35" s="40" customFormat="1">
      <c r="A198" s="37"/>
      <c r="B198" s="37" t="str">
        <f t="shared" si="1"/>
        <v>0.2   Interventi a seguito di calamità naturali</v>
      </c>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c r="AA198" s="37"/>
      <c r="AB198" s="38" t="s">
        <v>113</v>
      </c>
      <c r="AC198" s="37" t="s">
        <v>161</v>
      </c>
      <c r="AD198" s="37"/>
      <c r="AE198" s="37"/>
      <c r="AF198" s="37"/>
      <c r="AG198" s="37"/>
      <c r="AH198" s="37"/>
      <c r="AI198" s="37"/>
    </row>
    <row r="199" spans="1:35" s="40" customFormat="1">
      <c r="A199" s="37"/>
      <c r="B199" s="37" t="str">
        <f t="shared" si="1"/>
        <v>0.1   Interventi per l'infanzia e i minori e per asili nido</v>
      </c>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c r="AA199" s="37"/>
      <c r="AB199" s="38" t="s">
        <v>111</v>
      </c>
      <c r="AC199" s="37" t="s">
        <v>162</v>
      </c>
      <c r="AD199" s="37"/>
      <c r="AE199" s="37"/>
      <c r="AF199" s="37"/>
      <c r="AG199" s="37"/>
      <c r="AH199" s="37"/>
      <c r="AI199" s="37"/>
    </row>
    <row r="200" spans="1:35" s="40" customFormat="1">
      <c r="A200" s="37"/>
      <c r="B200" s="37" t="str">
        <f t="shared" si="1"/>
        <v>0.2  Interventi per la disabilità</v>
      </c>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c r="AA200" s="37"/>
      <c r="AB200" s="38" t="s">
        <v>163</v>
      </c>
      <c r="AC200" s="37" t="s">
        <v>164</v>
      </c>
      <c r="AD200" s="37"/>
      <c r="AE200" s="37"/>
      <c r="AF200" s="37"/>
      <c r="AG200" s="37"/>
      <c r="AH200" s="37"/>
      <c r="AI200" s="37"/>
    </row>
    <row r="201" spans="1:35" s="40" customFormat="1">
      <c r="A201" s="37"/>
      <c r="B201" s="37" t="str">
        <f t="shared" si="1"/>
        <v>0.3  Interventi per gli anziani</v>
      </c>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c r="AA201" s="37"/>
      <c r="AB201" s="38" t="s">
        <v>165</v>
      </c>
      <c r="AC201" s="37" t="s">
        <v>166</v>
      </c>
      <c r="AD201" s="37"/>
      <c r="AE201" s="37"/>
      <c r="AF201" s="37"/>
      <c r="AG201" s="37"/>
      <c r="AH201" s="37"/>
      <c r="AI201" s="37"/>
    </row>
    <row r="202" spans="1:35" s="40" customFormat="1">
      <c r="A202" s="37"/>
      <c r="B202" s="37" t="str">
        <f t="shared" si="1"/>
        <v>0.4  Interventi per soggetti a rischio di esclusione sociale</v>
      </c>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c r="AA202" s="37"/>
      <c r="AB202" s="38" t="s">
        <v>167</v>
      </c>
      <c r="AC202" s="37" t="s">
        <v>168</v>
      </c>
      <c r="AD202" s="37"/>
      <c r="AE202" s="37"/>
      <c r="AF202" s="37"/>
      <c r="AG202" s="37"/>
      <c r="AH202" s="37"/>
      <c r="AI202" s="37"/>
    </row>
    <row r="203" spans="1:35" s="40" customFormat="1">
      <c r="A203" s="37"/>
      <c r="B203" s="37" t="str">
        <f t="shared" si="1"/>
        <v>0.5 Interventi per le famiglie</v>
      </c>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c r="AA203" s="37"/>
      <c r="AB203" s="38" t="s">
        <v>72</v>
      </c>
      <c r="AC203" s="37" t="s">
        <v>169</v>
      </c>
      <c r="AD203" s="37"/>
      <c r="AE203" s="37"/>
      <c r="AF203" s="37"/>
      <c r="AG203" s="37"/>
      <c r="AH203" s="37"/>
      <c r="AI203" s="37"/>
    </row>
    <row r="204" spans="1:35" s="40" customFormat="1">
      <c r="A204" s="37"/>
      <c r="B204" s="37" t="str">
        <f t="shared" si="1"/>
        <v>0.6 Interventi per il diritto alla casa</v>
      </c>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c r="AA204" s="37"/>
      <c r="AB204" s="38" t="s">
        <v>74</v>
      </c>
      <c r="AC204" s="37" t="s">
        <v>170</v>
      </c>
      <c r="AD204" s="37"/>
      <c r="AE204" s="37"/>
      <c r="AF204" s="37"/>
      <c r="AG204" s="37"/>
      <c r="AH204" s="37"/>
      <c r="AI204" s="37"/>
    </row>
    <row r="205" spans="1:35" s="40" customFormat="1">
      <c r="A205" s="37"/>
      <c r="B205" s="37" t="str">
        <f t="shared" si="1"/>
        <v>0.7 Programmazione e governo della rete dei servizi sociosanitari e sociali</v>
      </c>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c r="AA205" s="37"/>
      <c r="AB205" s="38" t="s">
        <v>76</v>
      </c>
      <c r="AC205" s="37" t="s">
        <v>171</v>
      </c>
      <c r="AD205" s="37"/>
      <c r="AE205" s="37"/>
      <c r="AF205" s="37"/>
      <c r="AG205" s="37"/>
      <c r="AH205" s="37"/>
      <c r="AI205" s="37"/>
    </row>
    <row r="206" spans="1:35" s="40" customFormat="1">
      <c r="A206" s="37"/>
      <c r="B206" s="37" t="str">
        <f t="shared" si="1"/>
        <v>0.8 Cooperazione e associazionismo</v>
      </c>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c r="AA206" s="37"/>
      <c r="AB206" s="38" t="s">
        <v>78</v>
      </c>
      <c r="AC206" s="37" t="s">
        <v>172</v>
      </c>
      <c r="AD206" s="37"/>
      <c r="AE206" s="37"/>
      <c r="AF206" s="37"/>
      <c r="AG206" s="37"/>
      <c r="AH206" s="37"/>
      <c r="AI206" s="37"/>
    </row>
    <row r="207" spans="1:35" s="40" customFormat="1">
      <c r="A207" s="37"/>
      <c r="B207" s="37" t="str">
        <f t="shared" si="1"/>
        <v>0.9 Servizio necroscopico e cimiteriale</v>
      </c>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c r="AA207" s="37"/>
      <c r="AB207" s="38" t="s">
        <v>122</v>
      </c>
      <c r="AC207" s="37" t="s">
        <v>173</v>
      </c>
      <c r="AD207" s="37"/>
      <c r="AE207" s="37"/>
      <c r="AF207" s="37"/>
      <c r="AG207" s="37"/>
      <c r="AH207" s="37"/>
      <c r="AI207" s="37"/>
    </row>
    <row r="208" spans="1:35" s="40" customFormat="1">
      <c r="A208" s="37"/>
      <c r="B208" s="37" t="str">
        <f t="shared" si="1"/>
        <v>0.1 Industria, PMI e Artigianato</v>
      </c>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c r="AA208" s="37"/>
      <c r="AB208" s="38" t="s">
        <v>64</v>
      </c>
      <c r="AC208" s="37" t="s">
        <v>174</v>
      </c>
      <c r="AD208" s="37"/>
      <c r="AE208" s="37"/>
      <c r="AF208" s="37"/>
      <c r="AG208" s="37"/>
      <c r="AH208" s="37"/>
      <c r="AI208" s="37"/>
    </row>
    <row r="209" spans="1:35" s="40" customFormat="1">
      <c r="A209" s="37"/>
      <c r="B209" s="37" t="str">
        <f t="shared" si="1"/>
        <v>0.2 Commercio - reti distributive - tutela dei consumatori</v>
      </c>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c r="AA209" s="37"/>
      <c r="AB209" s="38" t="s">
        <v>66</v>
      </c>
      <c r="AC209" s="37" t="s">
        <v>175</v>
      </c>
      <c r="AD209" s="37"/>
      <c r="AE209" s="37"/>
      <c r="AF209" s="37"/>
      <c r="AG209" s="37"/>
      <c r="AH209" s="37"/>
      <c r="AI209" s="37"/>
    </row>
    <row r="210" spans="1:35" s="40" customFormat="1">
      <c r="A210" s="37"/>
      <c r="B210" s="37" t="str">
        <f t="shared" si="1"/>
        <v>0.3  Ricerca e innovazione</v>
      </c>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c r="AA210" s="37"/>
      <c r="AB210" s="38" t="s">
        <v>165</v>
      </c>
      <c r="AC210" s="37" t="s">
        <v>176</v>
      </c>
      <c r="AD210" s="37"/>
      <c r="AE210" s="37"/>
      <c r="AF210" s="37"/>
      <c r="AG210" s="37"/>
      <c r="AH210" s="37"/>
      <c r="AI210" s="37"/>
    </row>
    <row r="211" spans="1:35" s="40" customFormat="1">
      <c r="A211" s="37"/>
      <c r="B211" s="37" t="str">
        <f t="shared" si="1"/>
        <v>0.4  Reti e altri servizi di pubblica utilità</v>
      </c>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c r="AA211" s="37"/>
      <c r="AB211" s="38" t="s">
        <v>167</v>
      </c>
      <c r="AC211" s="37" t="s">
        <v>177</v>
      </c>
      <c r="AD211" s="37"/>
      <c r="AE211" s="37"/>
      <c r="AF211" s="37"/>
      <c r="AG211" s="37"/>
      <c r="AH211" s="37"/>
      <c r="AI211" s="37"/>
    </row>
    <row r="212" spans="1:35" s="40" customFormat="1">
      <c r="A212" s="37"/>
      <c r="B212" s="37" t="str">
        <f t="shared" si="1"/>
        <v>0.1  Servizi per lo sviluppo del mercato del lavoro</v>
      </c>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c r="AA212" s="37"/>
      <c r="AB212" s="38" t="s">
        <v>128</v>
      </c>
      <c r="AC212" s="37" t="s">
        <v>178</v>
      </c>
      <c r="AD212" s="37"/>
      <c r="AE212" s="37"/>
      <c r="AF212" s="37"/>
      <c r="AG212" s="37"/>
      <c r="AH212" s="37"/>
      <c r="AI212" s="37"/>
    </row>
    <row r="213" spans="1:35" s="40" customFormat="1">
      <c r="A213" s="37"/>
      <c r="B213" s="37" t="str">
        <f t="shared" si="1"/>
        <v>0.2Formazione professionale</v>
      </c>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c r="AA213" s="37"/>
      <c r="AB213" s="38" t="s">
        <v>179</v>
      </c>
      <c r="AC213" s="37" t="s">
        <v>180</v>
      </c>
      <c r="AD213" s="37"/>
      <c r="AE213" s="37"/>
      <c r="AF213" s="37"/>
      <c r="AG213" s="37"/>
      <c r="AH213" s="37"/>
      <c r="AI213" s="37"/>
    </row>
    <row r="214" spans="1:35" s="40" customFormat="1">
      <c r="A214" s="37"/>
      <c r="B214" s="37" t="str">
        <f t="shared" si="1"/>
        <v>0.3  Sostegno all'occupazione</v>
      </c>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c r="AA214" s="37"/>
      <c r="AB214" s="38" t="s">
        <v>165</v>
      </c>
      <c r="AC214" s="37" t="s">
        <v>181</v>
      </c>
      <c r="AD214" s="37"/>
      <c r="AE214" s="37"/>
      <c r="AF214" s="37"/>
      <c r="AG214" s="37"/>
      <c r="AH214" s="37"/>
      <c r="AI214" s="37"/>
    </row>
    <row r="215" spans="1:35" s="40" customFormat="1">
      <c r="A215" s="37"/>
      <c r="B215" s="37" t="str">
        <f t="shared" si="1"/>
        <v>0.1  Sviluppo del settore agricolo e del sistema agroalimentare</v>
      </c>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c r="AA215" s="37"/>
      <c r="AB215" s="38" t="s">
        <v>128</v>
      </c>
      <c r="AC215" s="37" t="s">
        <v>182</v>
      </c>
      <c r="AD215" s="37"/>
      <c r="AE215" s="37"/>
      <c r="AF215" s="37"/>
      <c r="AG215" s="37"/>
      <c r="AH215" s="37"/>
      <c r="AI215" s="37"/>
    </row>
    <row r="216" spans="1:35" s="40" customFormat="1">
      <c r="A216" s="37"/>
      <c r="B216" s="37" t="str">
        <f t="shared" si="1"/>
        <v>0.2  Caccia e pesca</v>
      </c>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c r="AA216" s="37"/>
      <c r="AB216" s="38" t="s">
        <v>163</v>
      </c>
      <c r="AC216" s="37" t="s">
        <v>183</v>
      </c>
      <c r="AD216" s="37"/>
      <c r="AE216" s="37"/>
      <c r="AF216" s="37"/>
      <c r="AG216" s="37"/>
      <c r="AH216" s="37"/>
      <c r="AI216" s="37"/>
    </row>
    <row r="217" spans="1:35" s="40" customFormat="1">
      <c r="A217" s="37"/>
      <c r="B217" s="37" t="str">
        <f t="shared" si="1"/>
        <v>0.1  Fonti energetiche</v>
      </c>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c r="AA217" s="37"/>
      <c r="AB217" s="38" t="s">
        <v>128</v>
      </c>
      <c r="AC217" s="37" t="s">
        <v>184</v>
      </c>
      <c r="AD217" s="37"/>
      <c r="AE217" s="37"/>
      <c r="AF217" s="37"/>
      <c r="AG217" s="37"/>
      <c r="AH217" s="37"/>
      <c r="AI217" s="37"/>
    </row>
    <row r="218" spans="1:35" s="40" customFormat="1">
      <c r="A218" s="37"/>
      <c r="B218" s="37" t="str">
        <f t="shared" si="1"/>
        <v>0.1  Relazioni finanziarie con le altre autonomie territoriali</v>
      </c>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c r="AA218" s="37"/>
      <c r="AB218" s="38" t="s">
        <v>128</v>
      </c>
      <c r="AC218" s="37" t="s">
        <v>185</v>
      </c>
      <c r="AD218" s="37"/>
      <c r="AE218" s="37"/>
      <c r="AF218" s="37"/>
      <c r="AG218" s="37"/>
      <c r="AH218" s="37"/>
      <c r="AI218" s="37"/>
    </row>
    <row r="219" spans="1:35" s="40" customFormat="1">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c r="AA219" s="37"/>
      <c r="AB219" s="38"/>
      <c r="AC219" s="37"/>
      <c r="AD219" s="37"/>
      <c r="AE219" s="37"/>
      <c r="AF219" s="37"/>
      <c r="AG219" s="37"/>
      <c r="AH219" s="37"/>
      <c r="AI219" s="37"/>
    </row>
    <row r="220" spans="1:35" s="40" customFormat="1">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c r="AA220" s="37"/>
      <c r="AB220" s="38"/>
      <c r="AC220" s="37"/>
      <c r="AD220" s="37"/>
      <c r="AE220" s="37"/>
      <c r="AF220" s="37"/>
      <c r="AG220" s="37"/>
      <c r="AH220" s="37"/>
      <c r="AI220" s="37"/>
    </row>
    <row r="221" spans="1:35" s="40" customFormat="1">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c r="AA221" s="37"/>
      <c r="AB221" s="38"/>
      <c r="AC221" s="37"/>
      <c r="AD221" s="37"/>
      <c r="AE221" s="37"/>
      <c r="AF221" s="37"/>
      <c r="AG221" s="37"/>
      <c r="AH221" s="37"/>
      <c r="AI221" s="37"/>
    </row>
    <row r="222" spans="1:35" s="40" customFormat="1">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c r="AA222" s="37"/>
      <c r="AB222" s="38"/>
      <c r="AC222" s="37"/>
      <c r="AD222" s="37"/>
      <c r="AE222" s="37"/>
      <c r="AF222" s="37"/>
      <c r="AG222" s="37"/>
      <c r="AH222" s="37"/>
      <c r="AI222" s="37"/>
    </row>
    <row r="223" spans="1:35" s="40" customFormat="1">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c r="AA223" s="37"/>
      <c r="AB223" s="38"/>
      <c r="AC223" s="37"/>
      <c r="AD223" s="37"/>
      <c r="AE223" s="37"/>
      <c r="AF223" s="37"/>
      <c r="AG223" s="37"/>
      <c r="AH223" s="37"/>
      <c r="AI223" s="37"/>
    </row>
    <row r="224" spans="1:35" s="40" customFormat="1">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c r="AA224" s="37"/>
      <c r="AB224" s="38"/>
      <c r="AC224" s="37"/>
      <c r="AD224" s="37"/>
      <c r="AE224" s="37"/>
      <c r="AF224" s="37"/>
      <c r="AG224" s="37"/>
      <c r="AH224" s="37"/>
      <c r="AI224" s="37"/>
    </row>
    <row r="225" spans="1:35" s="40" customFormat="1">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c r="AA225" s="37"/>
      <c r="AB225" s="38"/>
      <c r="AC225" s="37"/>
      <c r="AD225" s="37"/>
      <c r="AE225" s="37"/>
      <c r="AF225" s="37"/>
      <c r="AG225" s="37"/>
      <c r="AH225" s="37"/>
      <c r="AI225" s="37"/>
    </row>
    <row r="226" spans="1:35" s="40" customFormat="1">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c r="AA226" s="37"/>
      <c r="AB226" s="38"/>
      <c r="AC226" s="37"/>
      <c r="AD226" s="37"/>
      <c r="AE226" s="37"/>
      <c r="AF226" s="37"/>
      <c r="AG226" s="37"/>
      <c r="AH226" s="37"/>
      <c r="AI226" s="37"/>
    </row>
    <row r="227" spans="1:35" s="40" customFormat="1">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c r="AA227" s="37"/>
      <c r="AB227" s="38"/>
      <c r="AC227" s="37"/>
      <c r="AD227" s="37"/>
      <c r="AE227" s="37"/>
      <c r="AF227" s="37"/>
      <c r="AG227" s="37"/>
      <c r="AH227" s="37"/>
      <c r="AI227" s="37"/>
    </row>
    <row r="228" spans="1:35" s="40" customFormat="1">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c r="AA228" s="37"/>
      <c r="AB228" s="38"/>
      <c r="AC228" s="37"/>
      <c r="AD228" s="37"/>
      <c r="AE228" s="37"/>
      <c r="AF228" s="37"/>
      <c r="AG228" s="37"/>
      <c r="AH228" s="37"/>
      <c r="AI228" s="37"/>
    </row>
    <row r="229" spans="1:35" s="40" customFormat="1">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c r="AA229" s="37"/>
      <c r="AB229" s="38"/>
      <c r="AC229" s="37"/>
      <c r="AD229" s="37"/>
      <c r="AE229" s="37"/>
      <c r="AF229" s="37"/>
      <c r="AG229" s="37"/>
      <c r="AH229" s="37"/>
      <c r="AI229" s="37"/>
    </row>
    <row r="230" spans="1:35" s="40" customFormat="1">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c r="AA230" s="37"/>
      <c r="AB230" s="38"/>
      <c r="AC230" s="37"/>
      <c r="AD230" s="37"/>
      <c r="AE230" s="37"/>
      <c r="AF230" s="37"/>
      <c r="AG230" s="37"/>
      <c r="AH230" s="37"/>
      <c r="AI230" s="37"/>
    </row>
    <row r="231" spans="1:35" s="40" customFormat="1">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c r="AA231" s="37"/>
      <c r="AB231" s="38"/>
      <c r="AC231" s="37"/>
      <c r="AD231" s="37"/>
      <c r="AE231" s="37"/>
      <c r="AF231" s="37"/>
      <c r="AG231" s="37"/>
      <c r="AH231" s="37"/>
      <c r="AI231" s="37"/>
    </row>
    <row r="232" spans="1:35" s="40" customFormat="1">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c r="AA232" s="37"/>
      <c r="AB232" s="38"/>
      <c r="AC232" s="37"/>
      <c r="AD232" s="37"/>
      <c r="AE232" s="37"/>
      <c r="AF232" s="37"/>
      <c r="AG232" s="37"/>
      <c r="AH232" s="37"/>
      <c r="AI232" s="37"/>
    </row>
    <row r="233" spans="1:35" s="40" customFormat="1">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c r="AA233" s="37"/>
      <c r="AB233" s="38"/>
      <c r="AC233" s="37"/>
      <c r="AD233" s="37"/>
      <c r="AE233" s="37"/>
      <c r="AF233" s="37"/>
      <c r="AG233" s="37"/>
      <c r="AH233" s="37"/>
      <c r="AI233" s="37"/>
    </row>
    <row r="234" spans="1:35" s="40" customFormat="1">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c r="AA234" s="37"/>
      <c r="AB234" s="38"/>
      <c r="AC234" s="37"/>
      <c r="AD234" s="37"/>
      <c r="AE234" s="37"/>
      <c r="AF234" s="37"/>
      <c r="AG234" s="37"/>
      <c r="AH234" s="37"/>
      <c r="AI234" s="37"/>
    </row>
    <row r="235" spans="1:35" s="40" customFormat="1">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c r="AA235" s="37"/>
      <c r="AB235" s="38"/>
      <c r="AC235" s="37"/>
      <c r="AD235" s="37"/>
      <c r="AE235" s="37"/>
      <c r="AF235" s="37"/>
      <c r="AG235" s="37"/>
      <c r="AH235" s="37"/>
      <c r="AI235" s="37"/>
    </row>
    <row r="236" spans="1:35" s="40" customFormat="1">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c r="AA236" s="37"/>
      <c r="AB236" s="38"/>
      <c r="AC236" s="37"/>
      <c r="AD236" s="37"/>
      <c r="AE236" s="37"/>
      <c r="AF236" s="37"/>
      <c r="AG236" s="37"/>
      <c r="AH236" s="37"/>
      <c r="AI236" s="37"/>
    </row>
    <row r="237" spans="1:35">
      <c r="AA237" s="37"/>
      <c r="AB237" s="38"/>
      <c r="AH237" s="37"/>
      <c r="AI237" s="37"/>
    </row>
    <row r="238" spans="1:35">
      <c r="AA238" s="37"/>
      <c r="AB238" s="38"/>
      <c r="AH238" s="37"/>
      <c r="AI238" s="37"/>
    </row>
    <row r="239" spans="1:35">
      <c r="AA239" s="37"/>
      <c r="AB239" s="38"/>
      <c r="AH239" s="37"/>
      <c r="AI239" s="37"/>
    </row>
    <row r="240" spans="1:35">
      <c r="AA240" s="37"/>
      <c r="AB240" s="38"/>
      <c r="AH240" s="37"/>
      <c r="AI240" s="37"/>
    </row>
    <row r="241" spans="27:35">
      <c r="AA241" s="37"/>
      <c r="AB241" s="38"/>
      <c r="AH241" s="37"/>
      <c r="AI241" s="37"/>
    </row>
    <row r="242" spans="27:35">
      <c r="AA242" s="37"/>
      <c r="AB242" s="38"/>
      <c r="AH242" s="37"/>
      <c r="AI242" s="37"/>
    </row>
    <row r="243" spans="27:35">
      <c r="AA243" s="37"/>
      <c r="AB243" s="38"/>
      <c r="AH243" s="37"/>
      <c r="AI243" s="37"/>
    </row>
    <row r="244" spans="27:35">
      <c r="AA244" s="37"/>
      <c r="AB244" s="38"/>
      <c r="AH244" s="37"/>
      <c r="AI244" s="37"/>
    </row>
    <row r="245" spans="27:35">
      <c r="AA245" s="37"/>
      <c r="AB245" s="38"/>
      <c r="AH245" s="37"/>
      <c r="AI245" s="37"/>
    </row>
    <row r="246" spans="27:35">
      <c r="AA246" s="37"/>
      <c r="AB246" s="38"/>
      <c r="AH246" s="37"/>
      <c r="AI246" s="37"/>
    </row>
    <row r="247" spans="27:35">
      <c r="AA247" s="37"/>
      <c r="AB247" s="38"/>
      <c r="AH247" s="37"/>
      <c r="AI247" s="37"/>
    </row>
    <row r="248" spans="27:35">
      <c r="AA248" s="37"/>
      <c r="AB248" s="38"/>
      <c r="AH248" s="37"/>
      <c r="AI248" s="37"/>
    </row>
    <row r="249" spans="27:35">
      <c r="AA249" s="37"/>
      <c r="AB249" s="38"/>
      <c r="AH249" s="37"/>
      <c r="AI249" s="37"/>
    </row>
    <row r="250" spans="27:35">
      <c r="AA250" s="37"/>
      <c r="AB250" s="38"/>
      <c r="AH250" s="37"/>
      <c r="AI250" s="37"/>
    </row>
    <row r="251" spans="27:35">
      <c r="AA251" s="37"/>
      <c r="AB251" s="38"/>
      <c r="AH251" s="37"/>
      <c r="AI251" s="37"/>
    </row>
    <row r="252" spans="27:35">
      <c r="AA252" s="37"/>
      <c r="AB252" s="38"/>
      <c r="AH252" s="37"/>
      <c r="AI252" s="37"/>
    </row>
    <row r="253" spans="27:35">
      <c r="AA253" s="37"/>
      <c r="AB253" s="38"/>
      <c r="AH253" s="37"/>
      <c r="AI253" s="37"/>
    </row>
    <row r="254" spans="27:35">
      <c r="AA254" s="37"/>
      <c r="AB254" s="38"/>
      <c r="AH254" s="37"/>
      <c r="AI254" s="37"/>
    </row>
    <row r="255" spans="27:35">
      <c r="AA255" s="37"/>
      <c r="AB255" s="38"/>
      <c r="AH255" s="37"/>
      <c r="AI255" s="37"/>
    </row>
    <row r="256" spans="27:35">
      <c r="AA256" s="37"/>
      <c r="AB256" s="38"/>
      <c r="AH256" s="37"/>
      <c r="AI256" s="37"/>
    </row>
    <row r="257" spans="27:35">
      <c r="AA257" s="37"/>
      <c r="AB257" s="38"/>
      <c r="AH257" s="37"/>
      <c r="AI257" s="37"/>
    </row>
    <row r="258" spans="27:35">
      <c r="AA258" s="37"/>
      <c r="AB258" s="38"/>
      <c r="AH258" s="37"/>
      <c r="AI258" s="37"/>
    </row>
    <row r="259" spans="27:35">
      <c r="AA259" s="37"/>
      <c r="AB259" s="38"/>
      <c r="AH259" s="37"/>
      <c r="AI259" s="37"/>
    </row>
    <row r="260" spans="27:35">
      <c r="AA260" s="37"/>
      <c r="AB260" s="38"/>
      <c r="AH260" s="37"/>
      <c r="AI260" s="37"/>
    </row>
    <row r="261" spans="27:35">
      <c r="AA261" s="37"/>
      <c r="AB261" s="38"/>
      <c r="AH261" s="37"/>
      <c r="AI261" s="37"/>
    </row>
    <row r="262" spans="27:35">
      <c r="AA262" s="37"/>
      <c r="AB262" s="38"/>
      <c r="AH262" s="37"/>
      <c r="AI262" s="37"/>
    </row>
    <row r="263" spans="27:35">
      <c r="AA263" s="37"/>
      <c r="AB263" s="38"/>
      <c r="AH263" s="37"/>
      <c r="AI263" s="37"/>
    </row>
    <row r="264" spans="27:35">
      <c r="AA264" s="37"/>
      <c r="AB264" s="38"/>
      <c r="AH264" s="37"/>
      <c r="AI264" s="37"/>
    </row>
    <row r="265" spans="27:35">
      <c r="AA265" s="37"/>
      <c r="AB265" s="38"/>
      <c r="AH265" s="37"/>
      <c r="AI265" s="37"/>
    </row>
    <row r="266" spans="27:35">
      <c r="AA266" s="37"/>
      <c r="AB266" s="38"/>
      <c r="AH266" s="37"/>
      <c r="AI266" s="37"/>
    </row>
    <row r="267" spans="27:35">
      <c r="AA267" s="37"/>
      <c r="AB267" s="38"/>
      <c r="AH267" s="37"/>
      <c r="AI267" s="37"/>
    </row>
    <row r="268" spans="27:35">
      <c r="AA268" s="37"/>
      <c r="AB268" s="38"/>
      <c r="AH268" s="37"/>
      <c r="AI268" s="37"/>
    </row>
    <row r="269" spans="27:35">
      <c r="AA269" s="37"/>
      <c r="AB269" s="38"/>
      <c r="AH269" s="37"/>
      <c r="AI269" s="37"/>
    </row>
    <row r="270" spans="27:35">
      <c r="AA270" s="37"/>
      <c r="AB270" s="38"/>
      <c r="AH270" s="37"/>
      <c r="AI270" s="37"/>
    </row>
    <row r="271" spans="27:35">
      <c r="AA271" s="37"/>
      <c r="AB271" s="38"/>
      <c r="AH271" s="37"/>
      <c r="AI271" s="37"/>
    </row>
    <row r="272" spans="27:35">
      <c r="AA272" s="37"/>
      <c r="AB272" s="38"/>
      <c r="AH272" s="37"/>
      <c r="AI272" s="37"/>
    </row>
    <row r="273" spans="27:35">
      <c r="AA273" s="37"/>
      <c r="AB273" s="38"/>
      <c r="AH273" s="37"/>
      <c r="AI273" s="37"/>
    </row>
    <row r="274" spans="27:35">
      <c r="AA274" s="37"/>
      <c r="AB274" s="38"/>
      <c r="AH274" s="37"/>
      <c r="AI274" s="37"/>
    </row>
    <row r="275" spans="27:35">
      <c r="AA275" s="37"/>
      <c r="AB275" s="38"/>
      <c r="AH275" s="37"/>
      <c r="AI275" s="37"/>
    </row>
    <row r="276" spans="27:35">
      <c r="AA276" s="37"/>
      <c r="AB276" s="38"/>
      <c r="AH276" s="37"/>
      <c r="AI276" s="37"/>
    </row>
    <row r="277" spans="27:35">
      <c r="AA277" s="37"/>
      <c r="AB277" s="38"/>
      <c r="AH277" s="37"/>
      <c r="AI277" s="37"/>
    </row>
    <row r="278" spans="27:35">
      <c r="AA278" s="37"/>
      <c r="AB278" s="38"/>
      <c r="AH278" s="37"/>
      <c r="AI278" s="37"/>
    </row>
    <row r="279" spans="27:35">
      <c r="AA279" s="37"/>
      <c r="AB279" s="38"/>
      <c r="AH279" s="37"/>
      <c r="AI279" s="37"/>
    </row>
    <row r="280" spans="27:35">
      <c r="AA280" s="37"/>
      <c r="AB280" s="38"/>
      <c r="AH280" s="37"/>
      <c r="AI280" s="37"/>
    </row>
    <row r="281" spans="27:35">
      <c r="AA281" s="37"/>
      <c r="AB281" s="38"/>
      <c r="AH281" s="37"/>
      <c r="AI281" s="37"/>
    </row>
    <row r="282" spans="27:35">
      <c r="AA282" s="37"/>
      <c r="AB282" s="38"/>
      <c r="AH282" s="37"/>
      <c r="AI282" s="37"/>
    </row>
    <row r="283" spans="27:35">
      <c r="AA283" s="37"/>
      <c r="AB283" s="38"/>
      <c r="AH283" s="37"/>
      <c r="AI283" s="37"/>
    </row>
    <row r="284" spans="27:35">
      <c r="AA284" s="37"/>
      <c r="AB284" s="38"/>
      <c r="AH284" s="37"/>
      <c r="AI284" s="37"/>
    </row>
    <row r="285" spans="27:35">
      <c r="AA285" s="37"/>
      <c r="AB285" s="38"/>
      <c r="AH285" s="37"/>
      <c r="AI285" s="37"/>
    </row>
    <row r="286" spans="27:35">
      <c r="AA286" s="37"/>
      <c r="AB286" s="38"/>
      <c r="AH286" s="37"/>
      <c r="AI286" s="37"/>
    </row>
    <row r="287" spans="27:35">
      <c r="AA287" s="37"/>
      <c r="AB287" s="38"/>
      <c r="AH287" s="37"/>
      <c r="AI287" s="37"/>
    </row>
    <row r="288" spans="27:35">
      <c r="AA288" s="37"/>
      <c r="AB288" s="38"/>
      <c r="AH288" s="37"/>
      <c r="AI288" s="37"/>
    </row>
    <row r="289" spans="27:35">
      <c r="AA289" s="37"/>
      <c r="AB289" s="38"/>
      <c r="AH289" s="37"/>
      <c r="AI289" s="37"/>
    </row>
    <row r="290" spans="27:35">
      <c r="AA290" s="37"/>
      <c r="AB290" s="38"/>
      <c r="AH290" s="37"/>
      <c r="AI290" s="37"/>
    </row>
    <row r="291" spans="27:35">
      <c r="AA291" s="37"/>
      <c r="AB291" s="38"/>
      <c r="AH291" s="37"/>
      <c r="AI291" s="37"/>
    </row>
    <row r="292" spans="27:35">
      <c r="AA292" s="37"/>
      <c r="AB292" s="38"/>
      <c r="AH292" s="37"/>
      <c r="AI292" s="37"/>
    </row>
    <row r="293" spans="27:35">
      <c r="AA293" s="37"/>
      <c r="AB293" s="38"/>
      <c r="AH293" s="37"/>
      <c r="AI293" s="37"/>
    </row>
    <row r="294" spans="27:35">
      <c r="AA294" s="37"/>
      <c r="AB294" s="38"/>
      <c r="AH294" s="37"/>
      <c r="AI294" s="37"/>
    </row>
    <row r="295" spans="27:35">
      <c r="AA295" s="37"/>
      <c r="AB295" s="38"/>
      <c r="AH295" s="37"/>
      <c r="AI295" s="37"/>
    </row>
    <row r="296" spans="27:35">
      <c r="AA296" s="37"/>
      <c r="AB296" s="38"/>
      <c r="AH296" s="37"/>
      <c r="AI296" s="37"/>
    </row>
    <row r="297" spans="27:35">
      <c r="AA297" s="37"/>
      <c r="AB297" s="38"/>
      <c r="AH297" s="37"/>
      <c r="AI297" s="37"/>
    </row>
    <row r="298" spans="27:35">
      <c r="AA298" s="37"/>
      <c r="AB298" s="38"/>
      <c r="AH298" s="37"/>
      <c r="AI298" s="37"/>
    </row>
    <row r="299" spans="27:35">
      <c r="AA299" s="37"/>
      <c r="AB299" s="38"/>
      <c r="AH299" s="37"/>
      <c r="AI299" s="37"/>
    </row>
    <row r="300" spans="27:35">
      <c r="AA300" s="37"/>
      <c r="AB300" s="38"/>
      <c r="AH300" s="37"/>
      <c r="AI300" s="37"/>
    </row>
    <row r="301" spans="27:35">
      <c r="AA301" s="37"/>
      <c r="AB301" s="38"/>
      <c r="AH301" s="37"/>
      <c r="AI301" s="37"/>
    </row>
    <row r="302" spans="27:35">
      <c r="AA302" s="37"/>
      <c r="AB302" s="38"/>
      <c r="AH302" s="37"/>
      <c r="AI302" s="37"/>
    </row>
    <row r="303" spans="27:35">
      <c r="AA303" s="37"/>
      <c r="AB303" s="38"/>
      <c r="AH303" s="37"/>
      <c r="AI303" s="37"/>
    </row>
    <row r="304" spans="27:35">
      <c r="AA304" s="37"/>
      <c r="AB304" s="38"/>
      <c r="AH304" s="37"/>
      <c r="AI304" s="37"/>
    </row>
    <row r="305" spans="27:35">
      <c r="AA305" s="37"/>
      <c r="AB305" s="38"/>
      <c r="AH305" s="37"/>
      <c r="AI305" s="37"/>
    </row>
    <row r="306" spans="27:35">
      <c r="AA306" s="37"/>
      <c r="AB306" s="38"/>
      <c r="AH306" s="37"/>
      <c r="AI306" s="37"/>
    </row>
    <row r="307" spans="27:35">
      <c r="AA307" s="37"/>
      <c r="AB307" s="38"/>
      <c r="AH307" s="37"/>
      <c r="AI307" s="37"/>
    </row>
    <row r="308" spans="27:35">
      <c r="AA308" s="37"/>
      <c r="AB308" s="38"/>
      <c r="AH308" s="37"/>
      <c r="AI308" s="37"/>
    </row>
    <row r="309" spans="27:35">
      <c r="AA309" s="37"/>
      <c r="AB309" s="38"/>
      <c r="AH309" s="37"/>
      <c r="AI309" s="37"/>
    </row>
    <row r="310" spans="27:35">
      <c r="AA310" s="37"/>
      <c r="AB310" s="38"/>
      <c r="AH310" s="37"/>
      <c r="AI310" s="37"/>
    </row>
    <row r="311" spans="27:35">
      <c r="AA311" s="37"/>
      <c r="AB311" s="38"/>
      <c r="AH311" s="37"/>
      <c r="AI311" s="37"/>
    </row>
    <row r="312" spans="27:35">
      <c r="AA312" s="37"/>
      <c r="AB312" s="38"/>
      <c r="AH312" s="37"/>
      <c r="AI312" s="37"/>
    </row>
    <row r="313" spans="27:35">
      <c r="AA313" s="37"/>
      <c r="AB313" s="38"/>
      <c r="AH313" s="37"/>
      <c r="AI313" s="37"/>
    </row>
    <row r="314" spans="27:35">
      <c r="AA314" s="37"/>
      <c r="AB314" s="38"/>
      <c r="AH314" s="37"/>
      <c r="AI314" s="37"/>
    </row>
    <row r="315" spans="27:35">
      <c r="AA315" s="37"/>
      <c r="AB315" s="38"/>
      <c r="AH315" s="37"/>
      <c r="AI315" s="37"/>
    </row>
    <row r="316" spans="27:35">
      <c r="AA316" s="37"/>
      <c r="AB316" s="38"/>
      <c r="AH316" s="37"/>
      <c r="AI316" s="37"/>
    </row>
    <row r="317" spans="27:35">
      <c r="AA317" s="37"/>
      <c r="AB317" s="38"/>
      <c r="AH317" s="37"/>
      <c r="AI317" s="37"/>
    </row>
  </sheetData>
  <mergeCells count="376">
    <mergeCell ref="B154:N154"/>
    <mergeCell ref="B155:N155"/>
    <mergeCell ref="A115:F115"/>
    <mergeCell ref="N115:X116"/>
    <mergeCell ref="Y115:AF115"/>
    <mergeCell ref="A116:L116"/>
    <mergeCell ref="V120:AH120"/>
    <mergeCell ref="B129:I129"/>
    <mergeCell ref="A112:F112"/>
    <mergeCell ref="N112:X113"/>
    <mergeCell ref="Y112:AF112"/>
    <mergeCell ref="A113:L113"/>
    <mergeCell ref="A118:AI118"/>
    <mergeCell ref="A120:F120"/>
    <mergeCell ref="G120:H120"/>
    <mergeCell ref="K120:L120"/>
    <mergeCell ref="O120:P120"/>
    <mergeCell ref="S120:T120"/>
    <mergeCell ref="A114:L114"/>
    <mergeCell ref="N114:X114"/>
    <mergeCell ref="Y114:AF114"/>
    <mergeCell ref="X108:AE108"/>
    <mergeCell ref="AF108:AI108"/>
    <mergeCell ref="X109:AE109"/>
    <mergeCell ref="AF109:AI109"/>
    <mergeCell ref="A110:AI110"/>
    <mergeCell ref="N111:X111"/>
    <mergeCell ref="Y111:AF111"/>
    <mergeCell ref="X106:AE106"/>
    <mergeCell ref="AF106:AI106"/>
    <mergeCell ref="A105:E109"/>
    <mergeCell ref="F105:I109"/>
    <mergeCell ref="J105:M109"/>
    <mergeCell ref="N105:W109"/>
    <mergeCell ref="A104:E104"/>
    <mergeCell ref="F104:I104"/>
    <mergeCell ref="J104:M104"/>
    <mergeCell ref="N104:W104"/>
    <mergeCell ref="X107:AE107"/>
    <mergeCell ref="AF107:AI107"/>
    <mergeCell ref="X104:AE104"/>
    <mergeCell ref="AF104:AI104"/>
    <mergeCell ref="X105:AE105"/>
    <mergeCell ref="AF105:AI105"/>
    <mergeCell ref="A98:E98"/>
    <mergeCell ref="F98:I98"/>
    <mergeCell ref="J98:M98"/>
    <mergeCell ref="N98:W98"/>
    <mergeCell ref="X101:AE101"/>
    <mergeCell ref="AF101:AI101"/>
    <mergeCell ref="X98:AE98"/>
    <mergeCell ref="AF98:AI98"/>
    <mergeCell ref="X99:AE99"/>
    <mergeCell ref="AF99:AI99"/>
    <mergeCell ref="X100:AE100"/>
    <mergeCell ref="AF100:AI100"/>
    <mergeCell ref="A99:E103"/>
    <mergeCell ref="F99:I103"/>
    <mergeCell ref="J99:M103"/>
    <mergeCell ref="N99:W103"/>
    <mergeCell ref="X102:AE102"/>
    <mergeCell ref="AF102:AI102"/>
    <mergeCell ref="X103:AE103"/>
    <mergeCell ref="AF103:AI103"/>
    <mergeCell ref="A92:E92"/>
    <mergeCell ref="F92:I92"/>
    <mergeCell ref="J92:M92"/>
    <mergeCell ref="N92:W92"/>
    <mergeCell ref="X95:AE95"/>
    <mergeCell ref="AF95:AI95"/>
    <mergeCell ref="X92:AE92"/>
    <mergeCell ref="AF92:AI92"/>
    <mergeCell ref="X93:AE93"/>
    <mergeCell ref="AF93:AI93"/>
    <mergeCell ref="X94:AE94"/>
    <mergeCell ref="AF94:AI94"/>
    <mergeCell ref="A93:E97"/>
    <mergeCell ref="F93:I97"/>
    <mergeCell ref="J93:M97"/>
    <mergeCell ref="N93:W97"/>
    <mergeCell ref="X96:AE96"/>
    <mergeCell ref="AF96:AI96"/>
    <mergeCell ref="X97:AE97"/>
    <mergeCell ref="AF97:AI97"/>
    <mergeCell ref="A86:E86"/>
    <mergeCell ref="F86:I86"/>
    <mergeCell ref="J86:M86"/>
    <mergeCell ref="N86:W86"/>
    <mergeCell ref="X89:AE89"/>
    <mergeCell ref="AF89:AI89"/>
    <mergeCell ref="X86:AE86"/>
    <mergeCell ref="AF86:AI86"/>
    <mergeCell ref="X87:AE87"/>
    <mergeCell ref="AF87:AI87"/>
    <mergeCell ref="X88:AE88"/>
    <mergeCell ref="AF88:AI88"/>
    <mergeCell ref="A87:E91"/>
    <mergeCell ref="F87:I91"/>
    <mergeCell ref="J87:M91"/>
    <mergeCell ref="N87:W91"/>
    <mergeCell ref="X90:AE90"/>
    <mergeCell ref="AF90:AI90"/>
    <mergeCell ref="X91:AE91"/>
    <mergeCell ref="AF91:AI91"/>
    <mergeCell ref="A80:E80"/>
    <mergeCell ref="F80:I80"/>
    <mergeCell ref="J80:M80"/>
    <mergeCell ref="N80:W80"/>
    <mergeCell ref="X83:AE83"/>
    <mergeCell ref="AF83:AI83"/>
    <mergeCell ref="X80:AE80"/>
    <mergeCell ref="AF80:AI80"/>
    <mergeCell ref="X81:AE81"/>
    <mergeCell ref="AF81:AI81"/>
    <mergeCell ref="X82:AE82"/>
    <mergeCell ref="AF82:AI82"/>
    <mergeCell ref="A81:E85"/>
    <mergeCell ref="F81:I85"/>
    <mergeCell ref="J81:M85"/>
    <mergeCell ref="N81:W85"/>
    <mergeCell ref="X84:AE84"/>
    <mergeCell ref="AF84:AI84"/>
    <mergeCell ref="X85:AE85"/>
    <mergeCell ref="AF85:AI85"/>
    <mergeCell ref="A74:E74"/>
    <mergeCell ref="F74:I74"/>
    <mergeCell ref="J74:M74"/>
    <mergeCell ref="N74:W74"/>
    <mergeCell ref="X77:AE77"/>
    <mergeCell ref="AF77:AI77"/>
    <mergeCell ref="X74:AE74"/>
    <mergeCell ref="AF74:AI74"/>
    <mergeCell ref="X75:AE75"/>
    <mergeCell ref="AF75:AI75"/>
    <mergeCell ref="X76:AE76"/>
    <mergeCell ref="AF76:AI76"/>
    <mergeCell ref="A75:E79"/>
    <mergeCell ref="F75:I79"/>
    <mergeCell ref="J75:M79"/>
    <mergeCell ref="N75:W79"/>
    <mergeCell ref="X78:AE78"/>
    <mergeCell ref="AF78:AI78"/>
    <mergeCell ref="X79:AE79"/>
    <mergeCell ref="AF79:AI79"/>
    <mergeCell ref="A68:E68"/>
    <mergeCell ref="F68:I68"/>
    <mergeCell ref="J68:M68"/>
    <mergeCell ref="N68:W68"/>
    <mergeCell ref="X71:AE71"/>
    <mergeCell ref="AF71:AI71"/>
    <mergeCell ref="X68:AE68"/>
    <mergeCell ref="AF68:AI68"/>
    <mergeCell ref="X69:AE69"/>
    <mergeCell ref="AF69:AI69"/>
    <mergeCell ref="X70:AE70"/>
    <mergeCell ref="AF70:AI70"/>
    <mergeCell ref="A69:E73"/>
    <mergeCell ref="F69:I73"/>
    <mergeCell ref="J69:M73"/>
    <mergeCell ref="N69:W73"/>
    <mergeCell ref="X72:AE72"/>
    <mergeCell ref="AF72:AI72"/>
    <mergeCell ref="X73:AE73"/>
    <mergeCell ref="AF73:AI73"/>
    <mergeCell ref="A62:E62"/>
    <mergeCell ref="F62:I62"/>
    <mergeCell ref="J62:M62"/>
    <mergeCell ref="N62:W62"/>
    <mergeCell ref="X65:AE65"/>
    <mergeCell ref="AF65:AI65"/>
    <mergeCell ref="X62:AE62"/>
    <mergeCell ref="AF62:AI62"/>
    <mergeCell ref="X63:AE63"/>
    <mergeCell ref="AF63:AI63"/>
    <mergeCell ref="X64:AE64"/>
    <mergeCell ref="AF64:AI64"/>
    <mergeCell ref="A63:E67"/>
    <mergeCell ref="F63:I67"/>
    <mergeCell ref="J63:M67"/>
    <mergeCell ref="N63:W67"/>
    <mergeCell ref="X66:AE66"/>
    <mergeCell ref="AF66:AI66"/>
    <mergeCell ref="X67:AE67"/>
    <mergeCell ref="AF67:AI67"/>
    <mergeCell ref="A56:E56"/>
    <mergeCell ref="F56:I56"/>
    <mergeCell ref="J56:M56"/>
    <mergeCell ref="N56:W56"/>
    <mergeCell ref="X59:AE59"/>
    <mergeCell ref="AF59:AI59"/>
    <mergeCell ref="X56:AE56"/>
    <mergeCell ref="AF56:AI56"/>
    <mergeCell ref="X57:AE57"/>
    <mergeCell ref="AF57:AI57"/>
    <mergeCell ref="X58:AE58"/>
    <mergeCell ref="AF58:AI58"/>
    <mergeCell ref="A57:E61"/>
    <mergeCell ref="F57:I61"/>
    <mergeCell ref="J57:M61"/>
    <mergeCell ref="N57:W61"/>
    <mergeCell ref="X60:AE60"/>
    <mergeCell ref="AF60:AI60"/>
    <mergeCell ref="X61:AE61"/>
    <mergeCell ref="AF61:AI61"/>
    <mergeCell ref="X52:AE52"/>
    <mergeCell ref="AF52:AI52"/>
    <mergeCell ref="A51:E55"/>
    <mergeCell ref="F51:I55"/>
    <mergeCell ref="J51:M55"/>
    <mergeCell ref="N51:W55"/>
    <mergeCell ref="X54:AE54"/>
    <mergeCell ref="AF54:AI54"/>
    <mergeCell ref="X55:AE55"/>
    <mergeCell ref="AF55:AI55"/>
    <mergeCell ref="X53:AE53"/>
    <mergeCell ref="AF53:AI53"/>
    <mergeCell ref="X51:AE51"/>
    <mergeCell ref="AF51:AI51"/>
    <mergeCell ref="J45:M49"/>
    <mergeCell ref="N45:W49"/>
    <mergeCell ref="A50:E50"/>
    <mergeCell ref="F50:I50"/>
    <mergeCell ref="J50:M50"/>
    <mergeCell ref="N50:W50"/>
    <mergeCell ref="X47:AE47"/>
    <mergeCell ref="AF47:AI47"/>
    <mergeCell ref="X46:AE46"/>
    <mergeCell ref="AF46:AI46"/>
    <mergeCell ref="A45:E49"/>
    <mergeCell ref="F45:I49"/>
    <mergeCell ref="X48:AE48"/>
    <mergeCell ref="AF48:AI48"/>
    <mergeCell ref="X49:AE49"/>
    <mergeCell ref="AF49:AI49"/>
    <mergeCell ref="X41:AE41"/>
    <mergeCell ref="AF41:AI41"/>
    <mergeCell ref="X43:AE43"/>
    <mergeCell ref="AF43:AI43"/>
    <mergeCell ref="X50:AE50"/>
    <mergeCell ref="AF50:AI50"/>
    <mergeCell ref="X44:AE44"/>
    <mergeCell ref="AF44:AI44"/>
    <mergeCell ref="X45:AE45"/>
    <mergeCell ref="AF45:AI45"/>
    <mergeCell ref="A44:E44"/>
    <mergeCell ref="F44:I44"/>
    <mergeCell ref="J44:M44"/>
    <mergeCell ref="N44:W44"/>
    <mergeCell ref="A36:AI36"/>
    <mergeCell ref="X37:AE37"/>
    <mergeCell ref="AF37:AI37"/>
    <mergeCell ref="A38:E38"/>
    <mergeCell ref="F38:I38"/>
    <mergeCell ref="J38:M38"/>
    <mergeCell ref="N38:W38"/>
    <mergeCell ref="X38:AE38"/>
    <mergeCell ref="AF38:AI38"/>
    <mergeCell ref="A37:W37"/>
    <mergeCell ref="X39:AE39"/>
    <mergeCell ref="AF39:AI39"/>
    <mergeCell ref="X40:AE40"/>
    <mergeCell ref="AF40:AI40"/>
    <mergeCell ref="A39:E43"/>
    <mergeCell ref="F39:I43"/>
    <mergeCell ref="J39:M43"/>
    <mergeCell ref="N39:W43"/>
    <mergeCell ref="X42:AE42"/>
    <mergeCell ref="AF42:AI42"/>
    <mergeCell ref="A35:D35"/>
    <mergeCell ref="E35:M35"/>
    <mergeCell ref="N35:R35"/>
    <mergeCell ref="S35:W35"/>
    <mergeCell ref="X35:AE35"/>
    <mergeCell ref="AF35:AI35"/>
    <mergeCell ref="E34:H34"/>
    <mergeCell ref="I34:M34"/>
    <mergeCell ref="N34:R34"/>
    <mergeCell ref="S34:W34"/>
    <mergeCell ref="A29:D34"/>
    <mergeCell ref="E33:H33"/>
    <mergeCell ref="I33:M33"/>
    <mergeCell ref="N33:R33"/>
    <mergeCell ref="S33:W33"/>
    <mergeCell ref="AH28:AI28"/>
    <mergeCell ref="N31:R31"/>
    <mergeCell ref="S31:W31"/>
    <mergeCell ref="E32:H32"/>
    <mergeCell ref="I32:M32"/>
    <mergeCell ref="N32:R32"/>
    <mergeCell ref="S32:W32"/>
    <mergeCell ref="E29:H30"/>
    <mergeCell ref="I29:W29"/>
    <mergeCell ref="X29:AI29"/>
    <mergeCell ref="I30:M30"/>
    <mergeCell ref="N30:R30"/>
    <mergeCell ref="S30:W30"/>
    <mergeCell ref="X30:AI34"/>
    <mergeCell ref="E31:H31"/>
    <mergeCell ref="I31:M31"/>
    <mergeCell ref="AC28:AE28"/>
    <mergeCell ref="AF28:AG28"/>
    <mergeCell ref="A14:D28"/>
    <mergeCell ref="E28:L28"/>
    <mergeCell ref="M28:T28"/>
    <mergeCell ref="U28:AB28"/>
    <mergeCell ref="M21:T21"/>
    <mergeCell ref="U21:AB21"/>
    <mergeCell ref="E19:L19"/>
    <mergeCell ref="M19:T19"/>
    <mergeCell ref="U19:AB19"/>
    <mergeCell ref="AH19:AI19"/>
    <mergeCell ref="E18:L18"/>
    <mergeCell ref="M18:T18"/>
    <mergeCell ref="U18:AB18"/>
    <mergeCell ref="AC18:AE18"/>
    <mergeCell ref="AF18:AG18"/>
    <mergeCell ref="AH18:AI18"/>
    <mergeCell ref="E21:L21"/>
    <mergeCell ref="AC21:AE21"/>
    <mergeCell ref="AF21:AG21"/>
    <mergeCell ref="AH21:AI21"/>
    <mergeCell ref="E20:L20"/>
    <mergeCell ref="M20:T20"/>
    <mergeCell ref="U20:AB20"/>
    <mergeCell ref="AC20:AE20"/>
    <mergeCell ref="AF20:AG20"/>
    <mergeCell ref="AH20:AI20"/>
    <mergeCell ref="AC19:AE19"/>
    <mergeCell ref="AF19:AG19"/>
    <mergeCell ref="AH16:AI16"/>
    <mergeCell ref="E17:L17"/>
    <mergeCell ref="M17:T17"/>
    <mergeCell ref="U17:AB17"/>
    <mergeCell ref="AC17:AE17"/>
    <mergeCell ref="AF17:AG17"/>
    <mergeCell ref="AH17:AI17"/>
    <mergeCell ref="AH14:AI14"/>
    <mergeCell ref="E15:L15"/>
    <mergeCell ref="M15:T15"/>
    <mergeCell ref="U15:AB15"/>
    <mergeCell ref="AC15:AE15"/>
    <mergeCell ref="AF15:AG15"/>
    <mergeCell ref="AH15:AI15"/>
    <mergeCell ref="E14:L14"/>
    <mergeCell ref="M14:T14"/>
    <mergeCell ref="U14:AB14"/>
    <mergeCell ref="AC14:AE14"/>
    <mergeCell ref="AF14:AG14"/>
    <mergeCell ref="E16:L16"/>
    <mergeCell ref="M16:T16"/>
    <mergeCell ref="U16:AB16"/>
    <mergeCell ref="AC16:AE16"/>
    <mergeCell ref="AF16:AG16"/>
    <mergeCell ref="A1:AG1"/>
    <mergeCell ref="A2:AI2"/>
    <mergeCell ref="A3:AG3"/>
    <mergeCell ref="A4:R4"/>
    <mergeCell ref="S4:AI4"/>
    <mergeCell ref="BA5:BH5"/>
    <mergeCell ref="A12:AI12"/>
    <mergeCell ref="A13:D13"/>
    <mergeCell ref="E13:AI13"/>
    <mergeCell ref="AC5:AI5"/>
    <mergeCell ref="A8:D8"/>
    <mergeCell ref="E8:AI8"/>
    <mergeCell ref="A9:AI10"/>
    <mergeCell ref="A11:AI11"/>
    <mergeCell ref="A6:D6"/>
    <mergeCell ref="E6:AI6"/>
    <mergeCell ref="A7:D7"/>
    <mergeCell ref="E7:AI7"/>
    <mergeCell ref="A5:D5"/>
    <mergeCell ref="E5:J5"/>
    <mergeCell ref="K5:O5"/>
    <mergeCell ref="P5:W5"/>
    <mergeCell ref="X5:AB5"/>
  </mergeCells>
  <phoneticPr fontId="0" type="noConversion"/>
  <dataValidations count="3">
    <dataValidation type="list" allowBlank="1" showInputMessage="1" showErrorMessage="1" sqref="E7">
      <formula1>$B$131:$B$153</formula1>
    </dataValidation>
    <dataValidation type="list" allowBlank="1" showInputMessage="1" showErrorMessage="1" sqref="E8">
      <formula1>$B$156:$B$218</formula1>
    </dataValidation>
    <dataValidation type="list" allowBlank="1" showInputMessage="1" showErrorMessage="1" sqref="A3">
      <formula1>$A$126:$A$127</formula1>
    </dataValidation>
  </dataValidations>
  <hyperlinks>
    <hyperlink ref="S147" location="'Z1'!A1" display="D1"/>
    <hyperlink ref="S148" location="'Z2'!A1" display="D2"/>
    <hyperlink ref="S238" location="'Z3'!A1" display="O2"/>
    <hyperlink ref="S239" location="'Z4'!A1" display="O3"/>
    <hyperlink ref="S240" location="'Z5'!A1" display="O4"/>
    <hyperlink ref="S242" location="'Z6'!A1" display="P1"/>
    <hyperlink ref="S243" location="'Z7'!A1" display="P2"/>
    <hyperlink ref="S244" location="'AP1'!A1" display="P3"/>
    <hyperlink ref="S245" location="'AP2'!A1" display="P4"/>
    <hyperlink ref="S246" location="'AP3'!A1" display="P5"/>
    <hyperlink ref="S248" location="'AQ1'!A1" display="Q1"/>
    <hyperlink ref="S249" location="'AQ2'!A1" display="Q2"/>
    <hyperlink ref="S250" location="'AQ3'!A1" display="Q3"/>
    <hyperlink ref="S251" location="'AQ4'!A1" display="Q4"/>
    <hyperlink ref="S252" location="'AR1'!A1" display="Q5"/>
    <hyperlink ref="S253" location="'AR2'!A1" display="Q6"/>
    <hyperlink ref="S255" location="'AR3'!A1" display="R1"/>
    <hyperlink ref="S256" location="'AS1'!A1" display="R2"/>
    <hyperlink ref="S257" location="'AS2'!A1" display="R3"/>
    <hyperlink ref="S258" location="'AS3'!A1" display="R4"/>
    <hyperlink ref="S259" location="'AN2'!A1" display="R5"/>
    <hyperlink ref="S260" location="'AN1'!A1" display="R6"/>
    <hyperlink ref="S265" location="AM.5!A1" display="S1"/>
    <hyperlink ref="S266" location="AM.4!A1" display="S2"/>
    <hyperlink ref="S267" location="AM.3!A1" display="S3"/>
    <hyperlink ref="S268" location="AM.2!A1" display="S4"/>
    <hyperlink ref="S269" location="'AM1'!A1" display="S5"/>
    <hyperlink ref="S270" location="'AL5'!A1" display="S6"/>
    <hyperlink ref="S272" location="'AL4'!A1" display="T1"/>
    <hyperlink ref="S273" location="'AL3'!A1" display="T2"/>
    <hyperlink ref="S274" location="'AL2'!A1" display="T3"/>
    <hyperlink ref="S275" location="'AL1'!A1" display="T4"/>
    <hyperlink ref="S277" location="'AH6'!A1" display="U1"/>
    <hyperlink ref="S278" location="'AH5'!A1" display="U2"/>
    <hyperlink ref="S279" location="'AH4'!A1" display="U3"/>
    <hyperlink ref="S280" location="'AH3'!A1" display="U4"/>
    <hyperlink ref="S281" location="'AH2'!A1" display="U5"/>
    <hyperlink ref="S282" location="'AH1'!A1" display="U6"/>
    <hyperlink ref="S283" location="'AG8'!A1" display="U7"/>
    <hyperlink ref="S284" location="'AG7'!A1" display="U8"/>
    <hyperlink ref="S286" location="'AG6'!A1" display="V1"/>
    <hyperlink ref="S287" location="'AG5'!A1" display="V2"/>
    <hyperlink ref="S288" location="'AG4'!A1" display="V3"/>
    <hyperlink ref="S289" location="'AG3'!A1" display="V4"/>
    <hyperlink ref="S290" location="'AG2'!A1" display="V5"/>
    <hyperlink ref="S291" location="'AG1'!A1" display="V6"/>
    <hyperlink ref="S292" location="'AF6'!A1" display="V7"/>
    <hyperlink ref="S293" location="'AF5'!A1" display="V8"/>
    <hyperlink ref="S295" location="'AF4'!A1" display="W1"/>
    <hyperlink ref="S296" location="'AF3'!A1" display="W2"/>
    <hyperlink ref="S297" location="'AF2'!A1" display="W3"/>
    <hyperlink ref="S298" location="'AF1'!A1" display="W4"/>
    <hyperlink ref="S299" location="'AE5'!A1" display="W5"/>
    <hyperlink ref="S300" location="'AE4'!A1" display="W6"/>
    <hyperlink ref="S301" location="'AE3'!A1" display="W7"/>
    <hyperlink ref="S303" location="'AE2'!A1" display="X1"/>
    <hyperlink ref="S304" location="'AE1'!A1" display="X2"/>
    <hyperlink ref="S305" location="'AD5'!A1" display="X3"/>
    <hyperlink ref="S306" location="'AD4'!A1" display="X4"/>
    <hyperlink ref="S307" location="'AD3'!A1" display="X5"/>
    <hyperlink ref="S308" location="'AD2'!A1" display="X6"/>
    <hyperlink ref="S310" location="'AD1'!A1" display="'Y1'!A1"/>
    <hyperlink ref="S311" location="'AC4'!A1" display="Y2"/>
    <hyperlink ref="S312" location="'AC3'!A1" display="Y3"/>
    <hyperlink ref="S313" location="'AC2'!A1" display="Y4"/>
    <hyperlink ref="S314" location="'AC1'!A1" display="Y5"/>
    <hyperlink ref="S315" location="'AB5'!A1" display="Y6"/>
    <hyperlink ref="S316" location="'AB4'!A1" display="Y7"/>
    <hyperlink ref="S261" location="'AB3'!A1" display="R7"/>
    <hyperlink ref="S262" location="'AB2'!A1" display="R8"/>
    <hyperlink ref="S263" location="'AB1'!A1" display="R9"/>
    <hyperlink ref="S241" location="'AA8'!A1" display="'Elenco obiettivi '!A207"/>
    <hyperlink ref="S247" location="'AA7'!A1" display="informazioni!A218"/>
    <hyperlink ref="S254" location="'AA6'!A1" display="informazioni!A229"/>
    <hyperlink ref="S264" location="'AA5'!A1" display="informazioni!A240"/>
    <hyperlink ref="S271" location="'AA4'!A1" display="informazioni!A251"/>
    <hyperlink ref="S276" location="'AA3'!A1" display="informazioni!A262"/>
    <hyperlink ref="S285" location="'AA2'!A1" display="informazioni!A273"/>
    <hyperlink ref="S294" location="'AA1'!A1" display="informazioni!A284"/>
    <hyperlink ref="S302" location="'AO1'!A1" display="informazioni!A295"/>
    <hyperlink ref="S309" location="'AV3'!A1" display="0.1"/>
    <hyperlink ref="S317" location="'AV2'!A1" display="informazioni!A317"/>
    <hyperlink ref="S123" location="'AV1'!A1" display="B14"/>
    <hyperlink ref="S122" location="'AU3'!A1" display="B13"/>
    <hyperlink ref="S117" location="'AU2'!A1" display="B21"/>
    <hyperlink ref="S119" location="'AU1'!A1" display="B23"/>
    <hyperlink ref="S121" location="'AT3'!A1" display="B25"/>
  </hyperlinks>
  <pageMargins left="0.31496062992125984" right="0.11811023622047245" top="0.74803149606299213" bottom="0.74803149606299213" header="0.31496062992125984" footer="0.31496062992125984"/>
  <pageSetup paperSize="9" scale="53" orientation="portrait" horizontalDpi="300" verticalDpi="300" r:id="rId1"/>
  <legacyDrawing r:id="rId2"/>
</worksheet>
</file>

<file path=xl/worksheets/sheet4.xml><?xml version="1.0" encoding="utf-8"?>
<worksheet xmlns="http://schemas.openxmlformats.org/spreadsheetml/2006/main" xmlns:r="http://schemas.openxmlformats.org/officeDocument/2006/relationships">
  <sheetPr>
    <tabColor rgb="FF00B050"/>
    <pageSetUpPr fitToPage="1"/>
  </sheetPr>
  <dimension ref="A1:BH317"/>
  <sheetViews>
    <sheetView view="pageBreakPreview" topLeftCell="A22" zoomScale="80" zoomScaleNormal="80" zoomScaleSheetLayoutView="80" workbookViewId="0">
      <selection activeCell="A37" sqref="A37:W37"/>
    </sheetView>
  </sheetViews>
  <sheetFormatPr defaultColWidth="5.140625" defaultRowHeight="15"/>
  <cols>
    <col min="1" max="26" width="5.28515625" style="37" customWidth="1"/>
    <col min="27" max="27" width="5.28515625" style="38" customWidth="1"/>
    <col min="28" max="33" width="5.28515625" style="37" customWidth="1"/>
    <col min="34" max="35" width="5.28515625" style="2" customWidth="1"/>
    <col min="36" max="16384" width="5.140625" style="2"/>
  </cols>
  <sheetData>
    <row r="1" spans="1:60" ht="3" customHeight="1" thickBot="1">
      <c r="A1" s="508"/>
      <c r="B1" s="509"/>
      <c r="C1" s="509"/>
      <c r="D1" s="509"/>
      <c r="E1" s="509"/>
      <c r="F1" s="509"/>
      <c r="G1" s="509"/>
      <c r="H1" s="509"/>
      <c r="I1" s="509"/>
      <c r="J1" s="509"/>
      <c r="K1" s="509"/>
      <c r="L1" s="509"/>
      <c r="M1" s="509"/>
      <c r="N1" s="509"/>
      <c r="O1" s="509"/>
      <c r="P1" s="509"/>
      <c r="Q1" s="509"/>
      <c r="R1" s="509"/>
      <c r="S1" s="509"/>
      <c r="T1" s="509"/>
      <c r="U1" s="509"/>
      <c r="V1" s="509"/>
      <c r="W1" s="509"/>
      <c r="X1" s="509"/>
      <c r="Y1" s="509"/>
      <c r="Z1" s="509"/>
      <c r="AA1" s="509"/>
      <c r="AB1" s="509"/>
      <c r="AC1" s="509"/>
      <c r="AD1" s="509"/>
      <c r="AE1" s="509"/>
      <c r="AF1" s="509"/>
      <c r="AG1" s="510"/>
      <c r="AH1" s="1"/>
      <c r="AI1" s="1"/>
      <c r="AJ1" s="1"/>
      <c r="AK1" s="1"/>
    </row>
    <row r="2" spans="1:60" ht="30" customHeight="1" thickTop="1" thickBot="1">
      <c r="A2" s="511" t="s">
        <v>223</v>
      </c>
      <c r="B2" s="511"/>
      <c r="C2" s="511"/>
      <c r="D2" s="511"/>
      <c r="E2" s="511"/>
      <c r="F2" s="511"/>
      <c r="G2" s="511"/>
      <c r="H2" s="511"/>
      <c r="I2" s="511"/>
      <c r="J2" s="511"/>
      <c r="K2" s="511"/>
      <c r="L2" s="511"/>
      <c r="M2" s="511"/>
      <c r="N2" s="511"/>
      <c r="O2" s="511"/>
      <c r="P2" s="511"/>
      <c r="Q2" s="511"/>
      <c r="R2" s="511"/>
      <c r="S2" s="511"/>
      <c r="T2" s="511"/>
      <c r="U2" s="511"/>
      <c r="V2" s="511"/>
      <c r="W2" s="511"/>
      <c r="X2" s="511"/>
      <c r="Y2" s="511"/>
      <c r="Z2" s="511"/>
      <c r="AA2" s="511"/>
      <c r="AB2" s="511"/>
      <c r="AC2" s="511"/>
      <c r="AD2" s="511"/>
      <c r="AE2" s="511"/>
      <c r="AF2" s="511"/>
      <c r="AG2" s="511"/>
      <c r="AH2" s="511"/>
      <c r="AI2" s="511"/>
      <c r="AJ2" s="1"/>
      <c r="AK2" s="1"/>
    </row>
    <row r="3" spans="1:60" s="5" customFormat="1" ht="35.25" customHeight="1" thickTop="1" thickBot="1">
      <c r="A3" s="512" t="s">
        <v>3</v>
      </c>
      <c r="B3" s="513"/>
      <c r="C3" s="513"/>
      <c r="D3" s="513"/>
      <c r="E3" s="513"/>
      <c r="F3" s="513"/>
      <c r="G3" s="513"/>
      <c r="H3" s="513"/>
      <c r="I3" s="513"/>
      <c r="J3" s="513"/>
      <c r="K3" s="513"/>
      <c r="L3" s="513"/>
      <c r="M3" s="513"/>
      <c r="N3" s="513"/>
      <c r="O3" s="513"/>
      <c r="P3" s="513"/>
      <c r="Q3" s="513"/>
      <c r="R3" s="513"/>
      <c r="S3" s="513"/>
      <c r="T3" s="513"/>
      <c r="U3" s="513"/>
      <c r="V3" s="513"/>
      <c r="W3" s="513"/>
      <c r="X3" s="513"/>
      <c r="Y3" s="513"/>
      <c r="Z3" s="513"/>
      <c r="AA3" s="513"/>
      <c r="AB3" s="513"/>
      <c r="AC3" s="513"/>
      <c r="AD3" s="513"/>
      <c r="AE3" s="513"/>
      <c r="AF3" s="513"/>
      <c r="AG3" s="514"/>
      <c r="AH3" s="3" t="s">
        <v>4</v>
      </c>
      <c r="AI3" s="3" t="str">
        <f>'Elenco P.O.'!B11</f>
        <v>Realizzazione dei programmi e previsioni  contenuti nei documenti di programmazione</v>
      </c>
      <c r="AJ3" s="4"/>
      <c r="AK3" s="4"/>
    </row>
    <row r="4" spans="1:60" s="5" customFormat="1" ht="33" customHeight="1" thickTop="1" thickBot="1">
      <c r="A4" s="515" t="s">
        <v>5</v>
      </c>
      <c r="B4" s="515"/>
      <c r="C4" s="515"/>
      <c r="D4" s="515"/>
      <c r="E4" s="515"/>
      <c r="F4" s="515"/>
      <c r="G4" s="515"/>
      <c r="H4" s="515"/>
      <c r="I4" s="515"/>
      <c r="J4" s="515"/>
      <c r="K4" s="515"/>
      <c r="L4" s="515"/>
      <c r="M4" s="515"/>
      <c r="N4" s="515"/>
      <c r="O4" s="515"/>
      <c r="P4" s="515"/>
      <c r="Q4" s="515"/>
      <c r="R4" s="515"/>
      <c r="S4" s="515">
        <f>'Elenco P.O.'!C1</f>
        <v>0</v>
      </c>
      <c r="T4" s="515"/>
      <c r="U4" s="515"/>
      <c r="V4" s="515"/>
      <c r="W4" s="515"/>
      <c r="X4" s="515"/>
      <c r="Y4" s="515"/>
      <c r="Z4" s="515"/>
      <c r="AA4" s="515"/>
      <c r="AB4" s="515"/>
      <c r="AC4" s="515"/>
      <c r="AD4" s="515"/>
      <c r="AE4" s="515"/>
      <c r="AF4" s="515"/>
      <c r="AG4" s="515"/>
      <c r="AH4" s="515"/>
      <c r="AI4" s="515"/>
      <c r="AJ4" s="4"/>
      <c r="AK4" s="4"/>
    </row>
    <row r="5" spans="1:60" s="7" customFormat="1" ht="35.25" customHeight="1" thickTop="1" thickBot="1">
      <c r="A5" s="511" t="s">
        <v>6</v>
      </c>
      <c r="B5" s="511"/>
      <c r="C5" s="511"/>
      <c r="D5" s="511"/>
      <c r="E5" s="520" t="s">
        <v>7</v>
      </c>
      <c r="F5" s="520"/>
      <c r="G5" s="520"/>
      <c r="H5" s="520"/>
      <c r="I5" s="520"/>
      <c r="J5" s="520"/>
      <c r="K5" s="511" t="s">
        <v>8</v>
      </c>
      <c r="L5" s="511"/>
      <c r="M5" s="511"/>
      <c r="N5" s="511"/>
      <c r="O5" s="511"/>
      <c r="P5" s="520"/>
      <c r="Q5" s="520"/>
      <c r="R5" s="520"/>
      <c r="S5" s="520"/>
      <c r="T5" s="520"/>
      <c r="U5" s="520"/>
      <c r="V5" s="520"/>
      <c r="W5" s="520"/>
      <c r="X5" s="511" t="s">
        <v>9</v>
      </c>
      <c r="Y5" s="511"/>
      <c r="Z5" s="511"/>
      <c r="AA5" s="511"/>
      <c r="AB5" s="511"/>
      <c r="AC5" s="520" t="s">
        <v>10</v>
      </c>
      <c r="AD5" s="520"/>
      <c r="AE5" s="520"/>
      <c r="AF5" s="520"/>
      <c r="AG5" s="520"/>
      <c r="AH5" s="520"/>
      <c r="AI5" s="520"/>
      <c r="AJ5" s="6"/>
      <c r="AK5" s="6"/>
      <c r="BA5" s="516" t="s">
        <v>11</v>
      </c>
      <c r="BB5" s="516"/>
      <c r="BC5" s="516"/>
      <c r="BD5" s="516"/>
      <c r="BE5" s="516"/>
      <c r="BF5" s="516"/>
      <c r="BG5" s="516"/>
      <c r="BH5" s="516"/>
    </row>
    <row r="6" spans="1:60" s="5" customFormat="1" ht="33" customHeight="1" thickTop="1" thickBot="1">
      <c r="A6" s="511" t="s">
        <v>12</v>
      </c>
      <c r="B6" s="511"/>
      <c r="C6" s="511"/>
      <c r="D6" s="511"/>
      <c r="E6" s="528"/>
      <c r="F6" s="528"/>
      <c r="G6" s="528"/>
      <c r="H6" s="528"/>
      <c r="I6" s="528"/>
      <c r="J6" s="528"/>
      <c r="K6" s="528"/>
      <c r="L6" s="528"/>
      <c r="M6" s="528"/>
      <c r="N6" s="528"/>
      <c r="O6" s="528"/>
      <c r="P6" s="528"/>
      <c r="Q6" s="528"/>
      <c r="R6" s="528"/>
      <c r="S6" s="528"/>
      <c r="T6" s="528"/>
      <c r="U6" s="528"/>
      <c r="V6" s="528"/>
      <c r="W6" s="528"/>
      <c r="X6" s="528"/>
      <c r="Y6" s="528"/>
      <c r="Z6" s="528"/>
      <c r="AA6" s="528"/>
      <c r="AB6" s="528"/>
      <c r="AC6" s="528"/>
      <c r="AD6" s="528"/>
      <c r="AE6" s="528"/>
      <c r="AF6" s="528"/>
      <c r="AG6" s="528"/>
      <c r="AH6" s="528"/>
      <c r="AI6" s="528"/>
      <c r="AJ6" s="4"/>
      <c r="AK6" s="4"/>
    </row>
    <row r="7" spans="1:60" s="5" customFormat="1" ht="33.75" customHeight="1" thickTop="1" thickBot="1">
      <c r="A7" s="511" t="s">
        <v>13</v>
      </c>
      <c r="B7" s="511"/>
      <c r="C7" s="511"/>
      <c r="D7" s="511"/>
      <c r="E7" s="521"/>
      <c r="F7" s="521"/>
      <c r="G7" s="521"/>
      <c r="H7" s="521"/>
      <c r="I7" s="521"/>
      <c r="J7" s="521"/>
      <c r="K7" s="521"/>
      <c r="L7" s="521"/>
      <c r="M7" s="521"/>
      <c r="N7" s="521"/>
      <c r="O7" s="521"/>
      <c r="P7" s="521"/>
      <c r="Q7" s="521"/>
      <c r="R7" s="521"/>
      <c r="S7" s="521"/>
      <c r="T7" s="521"/>
      <c r="U7" s="521"/>
      <c r="V7" s="521"/>
      <c r="W7" s="521"/>
      <c r="X7" s="521"/>
      <c r="Y7" s="521"/>
      <c r="Z7" s="521"/>
      <c r="AA7" s="521"/>
      <c r="AB7" s="521"/>
      <c r="AC7" s="521"/>
      <c r="AD7" s="521"/>
      <c r="AE7" s="521"/>
      <c r="AF7" s="521"/>
      <c r="AG7" s="521"/>
      <c r="AH7" s="521"/>
      <c r="AI7" s="521"/>
      <c r="AJ7" s="4"/>
      <c r="AK7" s="4"/>
    </row>
    <row r="8" spans="1:60" s="5" customFormat="1" ht="33.75" customHeight="1" thickTop="1" thickBot="1">
      <c r="A8" s="511" t="s">
        <v>14</v>
      </c>
      <c r="B8" s="511"/>
      <c r="C8" s="511"/>
      <c r="D8" s="511"/>
      <c r="E8" s="521"/>
      <c r="F8" s="521"/>
      <c r="G8" s="521"/>
      <c r="H8" s="521"/>
      <c r="I8" s="521"/>
      <c r="J8" s="521"/>
      <c r="K8" s="521"/>
      <c r="L8" s="521"/>
      <c r="M8" s="521"/>
      <c r="N8" s="521"/>
      <c r="O8" s="521"/>
      <c r="P8" s="521"/>
      <c r="Q8" s="521"/>
      <c r="R8" s="521"/>
      <c r="S8" s="521"/>
      <c r="T8" s="521"/>
      <c r="U8" s="521"/>
      <c r="V8" s="521"/>
      <c r="W8" s="521"/>
      <c r="X8" s="521"/>
      <c r="Y8" s="521"/>
      <c r="Z8" s="521"/>
      <c r="AA8" s="521"/>
      <c r="AB8" s="521"/>
      <c r="AC8" s="521"/>
      <c r="AD8" s="521"/>
      <c r="AE8" s="521"/>
      <c r="AF8" s="521"/>
      <c r="AG8" s="521"/>
      <c r="AH8" s="521"/>
      <c r="AI8" s="521"/>
      <c r="AJ8" s="4"/>
      <c r="AK8" s="4"/>
    </row>
    <row r="9" spans="1:60" s="5" customFormat="1" ht="15" customHeight="1" thickTop="1">
      <c r="A9" s="517" t="s">
        <v>15</v>
      </c>
      <c r="B9" s="518"/>
      <c r="C9" s="518"/>
      <c r="D9" s="518"/>
      <c r="E9" s="518"/>
      <c r="F9" s="518"/>
      <c r="G9" s="518"/>
      <c r="H9" s="518"/>
      <c r="I9" s="518"/>
      <c r="J9" s="518"/>
      <c r="K9" s="518"/>
      <c r="L9" s="518"/>
      <c r="M9" s="518"/>
      <c r="N9" s="518"/>
      <c r="O9" s="518"/>
      <c r="P9" s="518"/>
      <c r="Q9" s="518"/>
      <c r="R9" s="518"/>
      <c r="S9" s="518"/>
      <c r="T9" s="518"/>
      <c r="U9" s="518"/>
      <c r="V9" s="518"/>
      <c r="W9" s="518"/>
      <c r="X9" s="518"/>
      <c r="Y9" s="518"/>
      <c r="Z9" s="518"/>
      <c r="AA9" s="518"/>
      <c r="AB9" s="518"/>
      <c r="AC9" s="518"/>
      <c r="AD9" s="518"/>
      <c r="AE9" s="518"/>
      <c r="AF9" s="518"/>
      <c r="AG9" s="518"/>
      <c r="AH9" s="518"/>
      <c r="AI9" s="519"/>
      <c r="AJ9" s="4"/>
      <c r="AK9" s="4"/>
    </row>
    <row r="10" spans="1:60" s="5" customFormat="1" ht="17.25" customHeight="1" thickBot="1">
      <c r="A10" s="522"/>
      <c r="B10" s="523"/>
      <c r="C10" s="523"/>
      <c r="D10" s="523"/>
      <c r="E10" s="523"/>
      <c r="F10" s="523"/>
      <c r="G10" s="523"/>
      <c r="H10" s="523"/>
      <c r="I10" s="523"/>
      <c r="J10" s="523"/>
      <c r="K10" s="523"/>
      <c r="L10" s="523"/>
      <c r="M10" s="523"/>
      <c r="N10" s="523"/>
      <c r="O10" s="523"/>
      <c r="P10" s="523"/>
      <c r="Q10" s="523"/>
      <c r="R10" s="523"/>
      <c r="S10" s="523"/>
      <c r="T10" s="523"/>
      <c r="U10" s="523"/>
      <c r="V10" s="523"/>
      <c r="W10" s="523"/>
      <c r="X10" s="523"/>
      <c r="Y10" s="523"/>
      <c r="Z10" s="523"/>
      <c r="AA10" s="523"/>
      <c r="AB10" s="523"/>
      <c r="AC10" s="523"/>
      <c r="AD10" s="523"/>
      <c r="AE10" s="523"/>
      <c r="AF10" s="523"/>
      <c r="AG10" s="523"/>
      <c r="AH10" s="523"/>
      <c r="AI10" s="524"/>
      <c r="AJ10" s="4"/>
      <c r="AK10" s="4"/>
    </row>
    <row r="11" spans="1:60" s="5" customFormat="1" ht="45" customHeight="1" thickTop="1" thickBot="1">
      <c r="A11" s="525"/>
      <c r="B11" s="526"/>
      <c r="C11" s="526"/>
      <c r="D11" s="526"/>
      <c r="E11" s="526"/>
      <c r="F11" s="526"/>
      <c r="G11" s="526"/>
      <c r="H11" s="526"/>
      <c r="I11" s="526"/>
      <c r="J11" s="526"/>
      <c r="K11" s="526"/>
      <c r="L11" s="526"/>
      <c r="M11" s="526"/>
      <c r="N11" s="526"/>
      <c r="O11" s="526"/>
      <c r="P11" s="526"/>
      <c r="Q11" s="526"/>
      <c r="R11" s="526"/>
      <c r="S11" s="526"/>
      <c r="T11" s="526"/>
      <c r="U11" s="526"/>
      <c r="V11" s="526"/>
      <c r="W11" s="526"/>
      <c r="X11" s="526"/>
      <c r="Y11" s="526"/>
      <c r="Z11" s="526"/>
      <c r="AA11" s="526"/>
      <c r="AB11" s="526"/>
      <c r="AC11" s="526"/>
      <c r="AD11" s="526"/>
      <c r="AE11" s="526"/>
      <c r="AF11" s="526"/>
      <c r="AG11" s="526"/>
      <c r="AH11" s="526"/>
      <c r="AI11" s="527"/>
      <c r="AJ11" s="4"/>
      <c r="AK11" s="4"/>
    </row>
    <row r="12" spans="1:60" s="5" customFormat="1" ht="21" customHeight="1" thickTop="1" thickBot="1">
      <c r="A12" s="512" t="s">
        <v>16</v>
      </c>
      <c r="B12" s="513"/>
      <c r="C12" s="513"/>
      <c r="D12" s="513"/>
      <c r="E12" s="513"/>
      <c r="F12" s="513"/>
      <c r="G12" s="513"/>
      <c r="H12" s="513"/>
      <c r="I12" s="513"/>
      <c r="J12" s="513"/>
      <c r="K12" s="513"/>
      <c r="L12" s="513"/>
      <c r="M12" s="513"/>
      <c r="N12" s="513"/>
      <c r="O12" s="513"/>
      <c r="P12" s="513"/>
      <c r="Q12" s="513"/>
      <c r="R12" s="513"/>
      <c r="S12" s="513"/>
      <c r="T12" s="513"/>
      <c r="U12" s="513"/>
      <c r="V12" s="513"/>
      <c r="W12" s="513"/>
      <c r="X12" s="513"/>
      <c r="Y12" s="513"/>
      <c r="Z12" s="513"/>
      <c r="AA12" s="513"/>
      <c r="AB12" s="513"/>
      <c r="AC12" s="513"/>
      <c r="AD12" s="513"/>
      <c r="AE12" s="513"/>
      <c r="AF12" s="513"/>
      <c r="AG12" s="513"/>
      <c r="AH12" s="513"/>
      <c r="AI12" s="514"/>
      <c r="AJ12" s="8"/>
      <c r="AK12" s="8"/>
    </row>
    <row r="13" spans="1:60" s="5" customFormat="1" ht="43.5" customHeight="1" thickTop="1" thickBot="1">
      <c r="A13" s="512" t="s">
        <v>17</v>
      </c>
      <c r="B13" s="513"/>
      <c r="C13" s="513"/>
      <c r="D13" s="514"/>
      <c r="E13" s="517" t="str">
        <f>'Elenco P.O.'!E11</f>
        <v>Misura la capacità di utilizzo delle risorse a disposizione</v>
      </c>
      <c r="F13" s="518"/>
      <c r="G13" s="518"/>
      <c r="H13" s="518"/>
      <c r="I13" s="518"/>
      <c r="J13" s="518"/>
      <c r="K13" s="518"/>
      <c r="L13" s="518"/>
      <c r="M13" s="518"/>
      <c r="N13" s="518"/>
      <c r="O13" s="518"/>
      <c r="P13" s="518"/>
      <c r="Q13" s="518"/>
      <c r="R13" s="518"/>
      <c r="S13" s="518"/>
      <c r="T13" s="518"/>
      <c r="U13" s="518"/>
      <c r="V13" s="518"/>
      <c r="W13" s="518"/>
      <c r="X13" s="518"/>
      <c r="Y13" s="518"/>
      <c r="Z13" s="518"/>
      <c r="AA13" s="518"/>
      <c r="AB13" s="518"/>
      <c r="AC13" s="518"/>
      <c r="AD13" s="518"/>
      <c r="AE13" s="518"/>
      <c r="AF13" s="518"/>
      <c r="AG13" s="518"/>
      <c r="AH13" s="518"/>
      <c r="AI13" s="519"/>
      <c r="AJ13" s="4"/>
      <c r="AK13" s="4"/>
    </row>
    <row r="14" spans="1:60" s="5" customFormat="1" ht="16.5" thickTop="1">
      <c r="A14" s="517" t="s">
        <v>18</v>
      </c>
      <c r="B14" s="518"/>
      <c r="C14" s="518"/>
      <c r="D14" s="518"/>
      <c r="E14" s="532" t="s">
        <v>219</v>
      </c>
      <c r="F14" s="534"/>
      <c r="G14" s="534"/>
      <c r="H14" s="534"/>
      <c r="I14" s="534"/>
      <c r="J14" s="534"/>
      <c r="K14" s="534"/>
      <c r="L14" s="534"/>
      <c r="M14" s="532" t="s">
        <v>220</v>
      </c>
      <c r="N14" s="534"/>
      <c r="O14" s="534"/>
      <c r="P14" s="534"/>
      <c r="Q14" s="534"/>
      <c r="R14" s="534"/>
      <c r="S14" s="534"/>
      <c r="T14" s="534"/>
      <c r="U14" s="532" t="s">
        <v>221</v>
      </c>
      <c r="V14" s="534"/>
      <c r="W14" s="534"/>
      <c r="X14" s="534"/>
      <c r="Y14" s="534"/>
      <c r="Z14" s="534"/>
      <c r="AA14" s="534"/>
      <c r="AB14" s="534"/>
      <c r="AC14" s="532" t="s">
        <v>222</v>
      </c>
      <c r="AD14" s="534"/>
      <c r="AE14" s="533"/>
      <c r="AF14" s="532">
        <v>2018</v>
      </c>
      <c r="AG14" s="533"/>
      <c r="AH14" s="532">
        <v>2017</v>
      </c>
      <c r="AI14" s="533"/>
      <c r="AJ14" s="4"/>
      <c r="AK14" s="4"/>
      <c r="AV14" s="4"/>
      <c r="AW14" s="4"/>
      <c r="AX14" s="4"/>
    </row>
    <row r="15" spans="1:60" s="5" customFormat="1" ht="15.75">
      <c r="A15" s="535"/>
      <c r="B15" s="536"/>
      <c r="C15" s="536"/>
      <c r="D15" s="537"/>
      <c r="E15" s="529"/>
      <c r="F15" s="531"/>
      <c r="G15" s="531"/>
      <c r="H15" s="531"/>
      <c r="I15" s="531"/>
      <c r="J15" s="531"/>
      <c r="K15" s="531"/>
      <c r="L15" s="531"/>
      <c r="M15" s="529"/>
      <c r="N15" s="531"/>
      <c r="O15" s="531"/>
      <c r="P15" s="531"/>
      <c r="Q15" s="531"/>
      <c r="R15" s="531"/>
      <c r="S15" s="531"/>
      <c r="T15" s="531"/>
      <c r="U15" s="529"/>
      <c r="V15" s="531"/>
      <c r="W15" s="531"/>
      <c r="X15" s="531"/>
      <c r="Y15" s="531"/>
      <c r="Z15" s="531"/>
      <c r="AA15" s="531"/>
      <c r="AB15" s="531"/>
      <c r="AC15" s="529"/>
      <c r="AD15" s="531"/>
      <c r="AE15" s="530"/>
      <c r="AF15" s="529"/>
      <c r="AG15" s="530"/>
      <c r="AH15" s="529"/>
      <c r="AI15" s="530"/>
      <c r="AJ15" s="4"/>
      <c r="AK15" s="4"/>
      <c r="AV15" s="4"/>
      <c r="AW15" s="4"/>
      <c r="AX15" s="4"/>
    </row>
    <row r="16" spans="1:60" s="5" customFormat="1" ht="15.75">
      <c r="A16" s="535"/>
      <c r="B16" s="536"/>
      <c r="C16" s="536"/>
      <c r="D16" s="537"/>
      <c r="E16" s="529"/>
      <c r="F16" s="531"/>
      <c r="G16" s="531"/>
      <c r="H16" s="531"/>
      <c r="I16" s="531"/>
      <c r="J16" s="531"/>
      <c r="K16" s="531"/>
      <c r="L16" s="531"/>
      <c r="M16" s="529"/>
      <c r="N16" s="531"/>
      <c r="O16" s="531"/>
      <c r="P16" s="531"/>
      <c r="Q16" s="531"/>
      <c r="R16" s="531"/>
      <c r="S16" s="531"/>
      <c r="T16" s="531"/>
      <c r="U16" s="529"/>
      <c r="V16" s="531"/>
      <c r="W16" s="531"/>
      <c r="X16" s="531"/>
      <c r="Y16" s="531"/>
      <c r="Z16" s="531"/>
      <c r="AA16" s="531"/>
      <c r="AB16" s="531"/>
      <c r="AC16" s="529"/>
      <c r="AD16" s="531"/>
      <c r="AE16" s="530"/>
      <c r="AF16" s="529"/>
      <c r="AG16" s="530"/>
      <c r="AH16" s="529"/>
      <c r="AI16" s="530"/>
      <c r="AJ16" s="4"/>
      <c r="AK16" s="4"/>
      <c r="AV16" s="4"/>
      <c r="AW16" s="4"/>
      <c r="AX16" s="4"/>
    </row>
    <row r="17" spans="1:50" s="5" customFormat="1" ht="15.75">
      <c r="A17" s="535"/>
      <c r="B17" s="536"/>
      <c r="C17" s="536"/>
      <c r="D17" s="537"/>
      <c r="E17" s="529"/>
      <c r="F17" s="531"/>
      <c r="G17" s="531"/>
      <c r="H17" s="531"/>
      <c r="I17" s="531"/>
      <c r="J17" s="531"/>
      <c r="K17" s="531"/>
      <c r="L17" s="531"/>
      <c r="M17" s="529"/>
      <c r="N17" s="531"/>
      <c r="O17" s="531"/>
      <c r="P17" s="531"/>
      <c r="Q17" s="531"/>
      <c r="R17" s="531"/>
      <c r="S17" s="531"/>
      <c r="T17" s="531"/>
      <c r="U17" s="529"/>
      <c r="V17" s="531"/>
      <c r="W17" s="531"/>
      <c r="X17" s="531"/>
      <c r="Y17" s="531"/>
      <c r="Z17" s="531"/>
      <c r="AA17" s="531"/>
      <c r="AB17" s="531"/>
      <c r="AC17" s="529"/>
      <c r="AD17" s="531"/>
      <c r="AE17" s="530"/>
      <c r="AF17" s="529"/>
      <c r="AG17" s="530"/>
      <c r="AH17" s="529"/>
      <c r="AI17" s="530"/>
      <c r="AJ17" s="4"/>
      <c r="AK17" s="4"/>
      <c r="AV17" s="4"/>
      <c r="AW17" s="4"/>
      <c r="AX17" s="4"/>
    </row>
    <row r="18" spans="1:50" s="5" customFormat="1" ht="15.75">
      <c r="A18" s="535"/>
      <c r="B18" s="536"/>
      <c r="C18" s="536"/>
      <c r="D18" s="537"/>
      <c r="E18" s="529"/>
      <c r="F18" s="531"/>
      <c r="G18" s="531"/>
      <c r="H18" s="531"/>
      <c r="I18" s="531"/>
      <c r="J18" s="531"/>
      <c r="K18" s="531"/>
      <c r="L18" s="531"/>
      <c r="M18" s="529"/>
      <c r="N18" s="531"/>
      <c r="O18" s="531"/>
      <c r="P18" s="531"/>
      <c r="Q18" s="531"/>
      <c r="R18" s="531"/>
      <c r="S18" s="531"/>
      <c r="T18" s="531"/>
      <c r="U18" s="529"/>
      <c r="V18" s="531"/>
      <c r="W18" s="531"/>
      <c r="X18" s="531"/>
      <c r="Y18" s="531"/>
      <c r="Z18" s="531"/>
      <c r="AA18" s="531"/>
      <c r="AB18" s="531"/>
      <c r="AC18" s="529"/>
      <c r="AD18" s="531"/>
      <c r="AE18" s="530"/>
      <c r="AF18" s="529"/>
      <c r="AG18" s="530"/>
      <c r="AH18" s="529"/>
      <c r="AI18" s="530"/>
      <c r="AJ18" s="4"/>
      <c r="AK18" s="4"/>
      <c r="AV18" s="4"/>
      <c r="AW18" s="4"/>
      <c r="AX18" s="4"/>
    </row>
    <row r="19" spans="1:50" s="5" customFormat="1" ht="15.75">
      <c r="A19" s="535"/>
      <c r="B19" s="536"/>
      <c r="C19" s="536"/>
      <c r="D19" s="537"/>
      <c r="E19" s="529"/>
      <c r="F19" s="531"/>
      <c r="G19" s="531"/>
      <c r="H19" s="531"/>
      <c r="I19" s="531"/>
      <c r="J19" s="531"/>
      <c r="K19" s="531"/>
      <c r="L19" s="531"/>
      <c r="M19" s="529"/>
      <c r="N19" s="531"/>
      <c r="O19" s="531"/>
      <c r="P19" s="531"/>
      <c r="Q19" s="531"/>
      <c r="R19" s="531"/>
      <c r="S19" s="531"/>
      <c r="T19" s="531"/>
      <c r="U19" s="529"/>
      <c r="V19" s="531"/>
      <c r="W19" s="531"/>
      <c r="X19" s="531"/>
      <c r="Y19" s="531"/>
      <c r="Z19" s="531"/>
      <c r="AA19" s="531"/>
      <c r="AB19" s="531"/>
      <c r="AC19" s="529"/>
      <c r="AD19" s="531"/>
      <c r="AE19" s="530"/>
      <c r="AF19" s="529"/>
      <c r="AG19" s="530"/>
      <c r="AH19" s="529"/>
      <c r="AI19" s="530"/>
      <c r="AJ19" s="4"/>
      <c r="AK19" s="4"/>
      <c r="AV19" s="4"/>
      <c r="AW19" s="4"/>
      <c r="AX19" s="4"/>
    </row>
    <row r="20" spans="1:50" s="5" customFormat="1" ht="15.75">
      <c r="A20" s="535"/>
      <c r="B20" s="536"/>
      <c r="C20" s="536"/>
      <c r="D20" s="537"/>
      <c r="E20" s="529"/>
      <c r="F20" s="531"/>
      <c r="G20" s="531"/>
      <c r="H20" s="531"/>
      <c r="I20" s="531"/>
      <c r="J20" s="531"/>
      <c r="K20" s="531"/>
      <c r="L20" s="531"/>
      <c r="M20" s="529"/>
      <c r="N20" s="531"/>
      <c r="O20" s="531"/>
      <c r="P20" s="531"/>
      <c r="Q20" s="531"/>
      <c r="R20" s="531"/>
      <c r="S20" s="531"/>
      <c r="T20" s="531"/>
      <c r="U20" s="529"/>
      <c r="V20" s="531"/>
      <c r="W20" s="531"/>
      <c r="X20" s="531"/>
      <c r="Y20" s="531"/>
      <c r="Z20" s="531"/>
      <c r="AA20" s="531"/>
      <c r="AB20" s="531"/>
      <c r="AC20" s="529"/>
      <c r="AD20" s="531"/>
      <c r="AE20" s="530"/>
      <c r="AF20" s="529"/>
      <c r="AG20" s="530"/>
      <c r="AH20" s="529"/>
      <c r="AI20" s="530"/>
      <c r="AJ20" s="4"/>
      <c r="AK20" s="4"/>
      <c r="AV20" s="4"/>
      <c r="AW20" s="4"/>
      <c r="AX20" s="4"/>
    </row>
    <row r="21" spans="1:50" s="5" customFormat="1" ht="15.75">
      <c r="A21" s="535"/>
      <c r="B21" s="536"/>
      <c r="C21" s="536"/>
      <c r="D21" s="537"/>
      <c r="E21" s="529"/>
      <c r="F21" s="531"/>
      <c r="G21" s="531"/>
      <c r="H21" s="531"/>
      <c r="I21" s="531"/>
      <c r="J21" s="531"/>
      <c r="K21" s="531"/>
      <c r="L21" s="531"/>
      <c r="M21" s="529"/>
      <c r="N21" s="531"/>
      <c r="O21" s="531"/>
      <c r="P21" s="531"/>
      <c r="Q21" s="531"/>
      <c r="R21" s="531"/>
      <c r="S21" s="531"/>
      <c r="T21" s="531"/>
      <c r="U21" s="529"/>
      <c r="V21" s="531"/>
      <c r="W21" s="531"/>
      <c r="X21" s="531"/>
      <c r="Y21" s="531"/>
      <c r="Z21" s="531"/>
      <c r="AA21" s="531"/>
      <c r="AB21" s="531"/>
      <c r="AC21" s="529"/>
      <c r="AD21" s="531"/>
      <c r="AE21" s="530"/>
      <c r="AF21" s="529"/>
      <c r="AG21" s="530"/>
      <c r="AH21" s="529"/>
      <c r="AI21" s="530"/>
      <c r="AJ21" s="4"/>
      <c r="AK21" s="4"/>
      <c r="AV21" s="4"/>
      <c r="AW21" s="4"/>
      <c r="AX21" s="4"/>
    </row>
    <row r="22" spans="1:50" s="5" customFormat="1" ht="15.75">
      <c r="A22" s="535"/>
      <c r="B22" s="536"/>
      <c r="C22" s="536"/>
      <c r="D22" s="537"/>
      <c r="E22" s="64"/>
      <c r="F22" s="65"/>
      <c r="G22" s="65"/>
      <c r="H22" s="65"/>
      <c r="I22" s="65"/>
      <c r="J22" s="65"/>
      <c r="K22" s="65"/>
      <c r="L22" s="65"/>
      <c r="M22" s="64"/>
      <c r="N22" s="65"/>
      <c r="O22" s="65"/>
      <c r="P22" s="65"/>
      <c r="Q22" s="65"/>
      <c r="R22" s="65"/>
      <c r="S22" s="65"/>
      <c r="T22" s="65"/>
      <c r="U22" s="64"/>
      <c r="V22" s="65"/>
      <c r="W22" s="65"/>
      <c r="X22" s="65"/>
      <c r="Y22" s="65"/>
      <c r="Z22" s="65"/>
      <c r="AA22" s="65"/>
      <c r="AB22" s="65"/>
      <c r="AC22" s="64"/>
      <c r="AD22" s="65"/>
      <c r="AE22" s="66"/>
      <c r="AF22" s="64"/>
      <c r="AG22" s="66"/>
      <c r="AH22" s="64"/>
      <c r="AI22" s="66"/>
      <c r="AJ22" s="4"/>
      <c r="AK22" s="4"/>
      <c r="AV22" s="4"/>
      <c r="AW22" s="4"/>
      <c r="AX22" s="4"/>
    </row>
    <row r="23" spans="1:50" s="5" customFormat="1" ht="15.75">
      <c r="A23" s="535"/>
      <c r="B23" s="536"/>
      <c r="C23" s="536"/>
      <c r="D23" s="537"/>
      <c r="E23" s="64"/>
      <c r="F23" s="65"/>
      <c r="G23" s="65"/>
      <c r="H23" s="65"/>
      <c r="I23" s="65"/>
      <c r="J23" s="65"/>
      <c r="K23" s="65"/>
      <c r="L23" s="65"/>
      <c r="M23" s="64"/>
      <c r="N23" s="65"/>
      <c r="O23" s="65"/>
      <c r="P23" s="65"/>
      <c r="Q23" s="65"/>
      <c r="R23" s="65"/>
      <c r="S23" s="65"/>
      <c r="T23" s="65"/>
      <c r="U23" s="64"/>
      <c r="V23" s="65"/>
      <c r="W23" s="65"/>
      <c r="X23" s="65"/>
      <c r="Y23" s="65"/>
      <c r="Z23" s="65"/>
      <c r="AA23" s="65"/>
      <c r="AB23" s="65"/>
      <c r="AC23" s="64"/>
      <c r="AD23" s="65"/>
      <c r="AE23" s="66"/>
      <c r="AF23" s="64"/>
      <c r="AG23" s="66"/>
      <c r="AH23" s="64"/>
      <c r="AI23" s="66"/>
      <c r="AJ23" s="4"/>
      <c r="AK23" s="4"/>
      <c r="AV23" s="4"/>
      <c r="AW23" s="4"/>
      <c r="AX23" s="4"/>
    </row>
    <row r="24" spans="1:50" s="5" customFormat="1" ht="15.75">
      <c r="A24" s="535"/>
      <c r="B24" s="536"/>
      <c r="C24" s="536"/>
      <c r="D24" s="537"/>
      <c r="E24" s="64"/>
      <c r="F24" s="65"/>
      <c r="G24" s="65"/>
      <c r="H24" s="65"/>
      <c r="I24" s="65"/>
      <c r="J24" s="65"/>
      <c r="K24" s="65"/>
      <c r="L24" s="65"/>
      <c r="M24" s="64"/>
      <c r="N24" s="65"/>
      <c r="O24" s="65"/>
      <c r="P24" s="65"/>
      <c r="Q24" s="65"/>
      <c r="R24" s="65"/>
      <c r="S24" s="65"/>
      <c r="T24" s="65"/>
      <c r="U24" s="64"/>
      <c r="V24" s="65"/>
      <c r="W24" s="65"/>
      <c r="X24" s="65"/>
      <c r="Y24" s="65"/>
      <c r="Z24" s="65"/>
      <c r="AA24" s="65"/>
      <c r="AB24" s="65"/>
      <c r="AC24" s="64"/>
      <c r="AD24" s="65"/>
      <c r="AE24" s="66"/>
      <c r="AF24" s="64"/>
      <c r="AG24" s="66"/>
      <c r="AH24" s="64"/>
      <c r="AI24" s="66"/>
      <c r="AJ24" s="4"/>
      <c r="AK24" s="4"/>
      <c r="AV24" s="4"/>
      <c r="AW24" s="4"/>
      <c r="AX24" s="4"/>
    </row>
    <row r="25" spans="1:50" s="5" customFormat="1" ht="15.75">
      <c r="A25" s="535"/>
      <c r="B25" s="536"/>
      <c r="C25" s="536"/>
      <c r="D25" s="537"/>
      <c r="E25" s="64"/>
      <c r="F25" s="65"/>
      <c r="G25" s="65"/>
      <c r="H25" s="65"/>
      <c r="I25" s="65"/>
      <c r="J25" s="65"/>
      <c r="K25" s="65"/>
      <c r="L25" s="65"/>
      <c r="M25" s="64"/>
      <c r="N25" s="65"/>
      <c r="O25" s="65"/>
      <c r="P25" s="65"/>
      <c r="Q25" s="65"/>
      <c r="R25" s="65"/>
      <c r="S25" s="65"/>
      <c r="T25" s="65"/>
      <c r="U25" s="64"/>
      <c r="V25" s="65"/>
      <c r="W25" s="65"/>
      <c r="X25" s="65"/>
      <c r="Y25" s="65"/>
      <c r="Z25" s="65"/>
      <c r="AA25" s="65"/>
      <c r="AB25" s="65"/>
      <c r="AC25" s="64"/>
      <c r="AD25" s="65"/>
      <c r="AE25" s="66"/>
      <c r="AF25" s="64"/>
      <c r="AG25" s="66"/>
      <c r="AH25" s="64"/>
      <c r="AI25" s="66"/>
      <c r="AJ25" s="4"/>
      <c r="AK25" s="4"/>
      <c r="AV25" s="4"/>
      <c r="AW25" s="4"/>
      <c r="AX25" s="4"/>
    </row>
    <row r="26" spans="1:50" s="5" customFormat="1" ht="15.75">
      <c r="A26" s="535"/>
      <c r="B26" s="536"/>
      <c r="C26" s="536"/>
      <c r="D26" s="537"/>
      <c r="E26" s="64"/>
      <c r="F26" s="65"/>
      <c r="G26" s="65"/>
      <c r="H26" s="65"/>
      <c r="I26" s="65"/>
      <c r="J26" s="65"/>
      <c r="K26" s="65"/>
      <c r="L26" s="65"/>
      <c r="M26" s="64"/>
      <c r="N26" s="65"/>
      <c r="O26" s="65"/>
      <c r="P26" s="65"/>
      <c r="Q26" s="65"/>
      <c r="R26" s="65"/>
      <c r="S26" s="65"/>
      <c r="T26" s="65"/>
      <c r="U26" s="64"/>
      <c r="V26" s="65"/>
      <c r="W26" s="65"/>
      <c r="X26" s="65"/>
      <c r="Y26" s="65"/>
      <c r="Z26" s="65"/>
      <c r="AA26" s="65"/>
      <c r="AB26" s="65"/>
      <c r="AC26" s="64"/>
      <c r="AD26" s="65"/>
      <c r="AE26" s="66"/>
      <c r="AF26" s="64"/>
      <c r="AG26" s="66"/>
      <c r="AH26" s="64"/>
      <c r="AI26" s="66"/>
      <c r="AJ26" s="4"/>
      <c r="AK26" s="4"/>
      <c r="AV26" s="4"/>
      <c r="AW26" s="4"/>
      <c r="AX26" s="4"/>
    </row>
    <row r="27" spans="1:50" s="5" customFormat="1" ht="15.75">
      <c r="A27" s="535"/>
      <c r="B27" s="536"/>
      <c r="C27" s="536"/>
      <c r="D27" s="537"/>
      <c r="E27" s="64"/>
      <c r="F27" s="65"/>
      <c r="G27" s="65"/>
      <c r="H27" s="65"/>
      <c r="I27" s="65"/>
      <c r="J27" s="65"/>
      <c r="K27" s="65"/>
      <c r="L27" s="65"/>
      <c r="M27" s="64"/>
      <c r="N27" s="65"/>
      <c r="O27" s="65"/>
      <c r="P27" s="65"/>
      <c r="Q27" s="65"/>
      <c r="R27" s="65"/>
      <c r="S27" s="65"/>
      <c r="T27" s="65"/>
      <c r="U27" s="64"/>
      <c r="V27" s="65"/>
      <c r="W27" s="65"/>
      <c r="X27" s="65"/>
      <c r="Y27" s="65"/>
      <c r="Z27" s="65"/>
      <c r="AA27" s="65"/>
      <c r="AB27" s="65"/>
      <c r="AC27" s="64"/>
      <c r="AD27" s="65"/>
      <c r="AE27" s="66"/>
      <c r="AF27" s="64"/>
      <c r="AG27" s="66"/>
      <c r="AH27" s="64"/>
      <c r="AI27" s="66"/>
      <c r="AJ27" s="4"/>
      <c r="AK27" s="4"/>
      <c r="AV27" s="4"/>
      <c r="AW27" s="4"/>
      <c r="AX27" s="4"/>
    </row>
    <row r="28" spans="1:50" s="5" customFormat="1" ht="16.5" thickBot="1">
      <c r="A28" s="522"/>
      <c r="B28" s="523"/>
      <c r="C28" s="523"/>
      <c r="D28" s="524"/>
      <c r="E28" s="529"/>
      <c r="F28" s="531"/>
      <c r="G28" s="531"/>
      <c r="H28" s="531"/>
      <c r="I28" s="531"/>
      <c r="J28" s="531"/>
      <c r="K28" s="531"/>
      <c r="L28" s="531"/>
      <c r="M28" s="529"/>
      <c r="N28" s="531"/>
      <c r="O28" s="531"/>
      <c r="P28" s="531"/>
      <c r="Q28" s="531"/>
      <c r="R28" s="531"/>
      <c r="S28" s="531"/>
      <c r="T28" s="531"/>
      <c r="U28" s="529"/>
      <c r="V28" s="531"/>
      <c r="W28" s="531"/>
      <c r="X28" s="531"/>
      <c r="Y28" s="531"/>
      <c r="Z28" s="531"/>
      <c r="AA28" s="531"/>
      <c r="AB28" s="531"/>
      <c r="AC28" s="529"/>
      <c r="AD28" s="531"/>
      <c r="AE28" s="530"/>
      <c r="AF28" s="529"/>
      <c r="AG28" s="530"/>
      <c r="AH28" s="529"/>
      <c r="AI28" s="530"/>
      <c r="AJ28" s="4"/>
      <c r="AK28" s="4"/>
      <c r="AV28" s="4"/>
      <c r="AW28" s="4"/>
      <c r="AX28" s="4"/>
    </row>
    <row r="29" spans="1:50" s="5" customFormat="1" ht="15.75" customHeight="1" thickTop="1" thickBot="1">
      <c r="A29" s="511" t="s">
        <v>19</v>
      </c>
      <c r="B29" s="511"/>
      <c r="C29" s="511"/>
      <c r="D29" s="511"/>
      <c r="E29" s="511" t="s">
        <v>20</v>
      </c>
      <c r="F29" s="511"/>
      <c r="G29" s="511"/>
      <c r="H29" s="511"/>
      <c r="I29" s="512" t="s">
        <v>21</v>
      </c>
      <c r="J29" s="513"/>
      <c r="K29" s="513"/>
      <c r="L29" s="513"/>
      <c r="M29" s="513"/>
      <c r="N29" s="513"/>
      <c r="O29" s="513"/>
      <c r="P29" s="513"/>
      <c r="Q29" s="513"/>
      <c r="R29" s="513"/>
      <c r="S29" s="513"/>
      <c r="T29" s="513"/>
      <c r="U29" s="513"/>
      <c r="V29" s="513"/>
      <c r="W29" s="514"/>
      <c r="X29" s="511" t="s">
        <v>22</v>
      </c>
      <c r="Y29" s="511"/>
      <c r="Z29" s="511"/>
      <c r="AA29" s="511"/>
      <c r="AB29" s="511"/>
      <c r="AC29" s="511"/>
      <c r="AD29" s="511"/>
      <c r="AE29" s="511"/>
      <c r="AF29" s="511"/>
      <c r="AG29" s="511"/>
      <c r="AH29" s="511"/>
      <c r="AI29" s="511"/>
      <c r="AJ29" s="4"/>
      <c r="AK29" s="4"/>
    </row>
    <row r="30" spans="1:50" s="5" customFormat="1" ht="15.75" customHeight="1" thickTop="1" thickBot="1">
      <c r="A30" s="511"/>
      <c r="B30" s="511"/>
      <c r="C30" s="511"/>
      <c r="D30" s="511"/>
      <c r="E30" s="511"/>
      <c r="F30" s="511"/>
      <c r="G30" s="511"/>
      <c r="H30" s="511"/>
      <c r="I30" s="512" t="s">
        <v>23</v>
      </c>
      <c r="J30" s="513"/>
      <c r="K30" s="513"/>
      <c r="L30" s="513"/>
      <c r="M30" s="514"/>
      <c r="N30" s="512" t="s">
        <v>24</v>
      </c>
      <c r="O30" s="513"/>
      <c r="P30" s="513"/>
      <c r="Q30" s="513"/>
      <c r="R30" s="514"/>
      <c r="S30" s="512" t="s">
        <v>25</v>
      </c>
      <c r="T30" s="513"/>
      <c r="U30" s="513"/>
      <c r="V30" s="513"/>
      <c r="W30" s="514"/>
      <c r="X30" s="538">
        <f>IF(I31="X",5)+IF(I32="X",5)+IF(I33="X",5)+IF(I34="X",1)+IF(N31="X",3)+IF(N32="X",3)+IF(N33="X",3)+IF(N34="X",3)+IF(S31="X",1)+IF(S32="X",1)+IF(S33="X",1)+IF(S34="X",5)</f>
        <v>0</v>
      </c>
      <c r="Y30" s="539"/>
      <c r="Z30" s="539"/>
      <c r="AA30" s="539"/>
      <c r="AB30" s="539"/>
      <c r="AC30" s="539"/>
      <c r="AD30" s="539"/>
      <c r="AE30" s="539"/>
      <c r="AF30" s="539"/>
      <c r="AG30" s="539"/>
      <c r="AH30" s="539"/>
      <c r="AI30" s="540"/>
      <c r="AJ30" s="4"/>
      <c r="AK30" s="4"/>
    </row>
    <row r="31" spans="1:50" s="5" customFormat="1" ht="18.75" customHeight="1" thickTop="1" thickBot="1">
      <c r="A31" s="511"/>
      <c r="B31" s="511"/>
      <c r="C31" s="511"/>
      <c r="D31" s="511"/>
      <c r="E31" s="511" t="s">
        <v>26</v>
      </c>
      <c r="F31" s="511"/>
      <c r="G31" s="511"/>
      <c r="H31" s="511"/>
      <c r="I31" s="525"/>
      <c r="J31" s="526"/>
      <c r="K31" s="526"/>
      <c r="L31" s="526"/>
      <c r="M31" s="527"/>
      <c r="N31" s="525"/>
      <c r="O31" s="526"/>
      <c r="P31" s="526"/>
      <c r="Q31" s="526"/>
      <c r="R31" s="527"/>
      <c r="S31" s="525"/>
      <c r="T31" s="526"/>
      <c r="U31" s="526"/>
      <c r="V31" s="526"/>
      <c r="W31" s="527"/>
      <c r="X31" s="541"/>
      <c r="Y31" s="542"/>
      <c r="Z31" s="542"/>
      <c r="AA31" s="542"/>
      <c r="AB31" s="542"/>
      <c r="AC31" s="542"/>
      <c r="AD31" s="542"/>
      <c r="AE31" s="542"/>
      <c r="AF31" s="542"/>
      <c r="AG31" s="542"/>
      <c r="AH31" s="542"/>
      <c r="AI31" s="543"/>
      <c r="AJ31" s="4"/>
      <c r="AK31" s="4"/>
    </row>
    <row r="32" spans="1:50" s="5" customFormat="1" ht="17.25" customHeight="1" thickTop="1" thickBot="1">
      <c r="A32" s="511"/>
      <c r="B32" s="511"/>
      <c r="C32" s="511"/>
      <c r="D32" s="511"/>
      <c r="E32" s="511" t="s">
        <v>27</v>
      </c>
      <c r="F32" s="511"/>
      <c r="G32" s="511"/>
      <c r="H32" s="511"/>
      <c r="I32" s="525"/>
      <c r="J32" s="526"/>
      <c r="K32" s="526"/>
      <c r="L32" s="526"/>
      <c r="M32" s="527"/>
      <c r="N32" s="525"/>
      <c r="O32" s="526"/>
      <c r="P32" s="526"/>
      <c r="Q32" s="526"/>
      <c r="R32" s="527"/>
      <c r="S32" s="525"/>
      <c r="T32" s="526"/>
      <c r="U32" s="526"/>
      <c r="V32" s="526"/>
      <c r="W32" s="527"/>
      <c r="X32" s="541"/>
      <c r="Y32" s="542"/>
      <c r="Z32" s="542"/>
      <c r="AA32" s="542"/>
      <c r="AB32" s="542"/>
      <c r="AC32" s="542"/>
      <c r="AD32" s="542"/>
      <c r="AE32" s="542"/>
      <c r="AF32" s="542"/>
      <c r="AG32" s="542"/>
      <c r="AH32" s="542"/>
      <c r="AI32" s="543"/>
      <c r="AJ32" s="4"/>
      <c r="AK32" s="4"/>
    </row>
    <row r="33" spans="1:37" s="5" customFormat="1" ht="20.25" customHeight="1" thickTop="1" thickBot="1">
      <c r="A33" s="511"/>
      <c r="B33" s="511"/>
      <c r="C33" s="511"/>
      <c r="D33" s="511"/>
      <c r="E33" s="511" t="s">
        <v>28</v>
      </c>
      <c r="F33" s="511"/>
      <c r="G33" s="511"/>
      <c r="H33" s="511"/>
      <c r="I33" s="525"/>
      <c r="J33" s="526"/>
      <c r="K33" s="526"/>
      <c r="L33" s="526"/>
      <c r="M33" s="527"/>
      <c r="N33" s="525"/>
      <c r="O33" s="526"/>
      <c r="P33" s="526"/>
      <c r="Q33" s="526"/>
      <c r="R33" s="527"/>
      <c r="S33" s="525"/>
      <c r="T33" s="526"/>
      <c r="U33" s="526"/>
      <c r="V33" s="526"/>
      <c r="W33" s="527"/>
      <c r="X33" s="541"/>
      <c r="Y33" s="542"/>
      <c r="Z33" s="542"/>
      <c r="AA33" s="542"/>
      <c r="AB33" s="542"/>
      <c r="AC33" s="542"/>
      <c r="AD33" s="542"/>
      <c r="AE33" s="542"/>
      <c r="AF33" s="542"/>
      <c r="AG33" s="542"/>
      <c r="AH33" s="542"/>
      <c r="AI33" s="543"/>
      <c r="AJ33" s="4"/>
      <c r="AK33" s="4"/>
    </row>
    <row r="34" spans="1:37" s="5" customFormat="1" ht="17.25" customHeight="1" thickTop="1" thickBot="1">
      <c r="A34" s="511"/>
      <c r="B34" s="511"/>
      <c r="C34" s="511"/>
      <c r="D34" s="511"/>
      <c r="E34" s="511" t="s">
        <v>29</v>
      </c>
      <c r="F34" s="511"/>
      <c r="G34" s="511"/>
      <c r="H34" s="511"/>
      <c r="I34" s="525"/>
      <c r="J34" s="526"/>
      <c r="K34" s="526"/>
      <c r="L34" s="526"/>
      <c r="M34" s="527"/>
      <c r="N34" s="525"/>
      <c r="O34" s="526"/>
      <c r="P34" s="526"/>
      <c r="Q34" s="526"/>
      <c r="R34" s="527"/>
      <c r="S34" s="525"/>
      <c r="T34" s="526"/>
      <c r="U34" s="526"/>
      <c r="V34" s="526"/>
      <c r="W34" s="527"/>
      <c r="X34" s="544"/>
      <c r="Y34" s="545"/>
      <c r="Z34" s="545"/>
      <c r="AA34" s="545"/>
      <c r="AB34" s="545"/>
      <c r="AC34" s="545"/>
      <c r="AD34" s="545"/>
      <c r="AE34" s="545"/>
      <c r="AF34" s="545"/>
      <c r="AG34" s="545"/>
      <c r="AH34" s="545"/>
      <c r="AI34" s="546"/>
      <c r="AJ34" s="4"/>
      <c r="AK34" s="4"/>
    </row>
    <row r="35" spans="1:37" s="10" customFormat="1" ht="45.75" customHeight="1" thickTop="1" thickBot="1">
      <c r="A35" s="547" t="s">
        <v>30</v>
      </c>
      <c r="B35" s="547"/>
      <c r="C35" s="547"/>
      <c r="D35" s="547"/>
      <c r="E35" s="548">
        <v>100</v>
      </c>
      <c r="F35" s="548"/>
      <c r="G35" s="548"/>
      <c r="H35" s="548"/>
      <c r="I35" s="548"/>
      <c r="J35" s="548"/>
      <c r="K35" s="548"/>
      <c r="L35" s="548"/>
      <c r="M35" s="548"/>
      <c r="N35" s="547" t="s">
        <v>31</v>
      </c>
      <c r="O35" s="547"/>
      <c r="P35" s="547"/>
      <c r="Q35" s="547"/>
      <c r="R35" s="547"/>
      <c r="S35" s="548">
        <v>100</v>
      </c>
      <c r="T35" s="548"/>
      <c r="U35" s="548"/>
      <c r="V35" s="548"/>
      <c r="W35" s="548"/>
      <c r="X35" s="547" t="s">
        <v>32</v>
      </c>
      <c r="Y35" s="547"/>
      <c r="Z35" s="547"/>
      <c r="AA35" s="547"/>
      <c r="AB35" s="547"/>
      <c r="AC35" s="547"/>
      <c r="AD35" s="547"/>
      <c r="AE35" s="547"/>
      <c r="AF35" s="549">
        <f>S35/E35</f>
        <v>1</v>
      </c>
      <c r="AG35" s="549"/>
      <c r="AH35" s="549"/>
      <c r="AI35" s="549"/>
      <c r="AJ35" s="9"/>
      <c r="AK35" s="9"/>
    </row>
    <row r="36" spans="1:37" ht="22.5" customHeight="1" thickTop="1" thickBot="1">
      <c r="A36" s="511" t="s">
        <v>33</v>
      </c>
      <c r="B36" s="511"/>
      <c r="C36" s="511"/>
      <c r="D36" s="511"/>
      <c r="E36" s="511"/>
      <c r="F36" s="511"/>
      <c r="G36" s="511"/>
      <c r="H36" s="511"/>
      <c r="I36" s="511"/>
      <c r="J36" s="511"/>
      <c r="K36" s="511"/>
      <c r="L36" s="511"/>
      <c r="M36" s="511"/>
      <c r="N36" s="511"/>
      <c r="O36" s="511"/>
      <c r="P36" s="511"/>
      <c r="Q36" s="511"/>
      <c r="R36" s="511"/>
      <c r="S36" s="511"/>
      <c r="T36" s="511"/>
      <c r="U36" s="511"/>
      <c r="V36" s="511"/>
      <c r="W36" s="511"/>
      <c r="X36" s="511"/>
      <c r="Y36" s="511"/>
      <c r="Z36" s="511"/>
      <c r="AA36" s="511"/>
      <c r="AB36" s="511"/>
      <c r="AC36" s="511"/>
      <c r="AD36" s="511"/>
      <c r="AE36" s="511"/>
      <c r="AF36" s="511"/>
      <c r="AG36" s="511"/>
      <c r="AH36" s="511"/>
      <c r="AI36" s="511"/>
      <c r="AJ36" s="11"/>
      <c r="AK36" s="1"/>
    </row>
    <row r="37" spans="1:37" ht="30" customHeight="1" thickTop="1" thickBot="1">
      <c r="A37" s="512" t="s">
        <v>34</v>
      </c>
      <c r="B37" s="513"/>
      <c r="C37" s="513"/>
      <c r="D37" s="513"/>
      <c r="E37" s="513"/>
      <c r="F37" s="513"/>
      <c r="G37" s="513"/>
      <c r="H37" s="513"/>
      <c r="I37" s="513"/>
      <c r="J37" s="513"/>
      <c r="K37" s="513"/>
      <c r="L37" s="513"/>
      <c r="M37" s="513"/>
      <c r="N37" s="513"/>
      <c r="O37" s="513"/>
      <c r="P37" s="513"/>
      <c r="Q37" s="513"/>
      <c r="R37" s="513"/>
      <c r="S37" s="513"/>
      <c r="T37" s="513"/>
      <c r="U37" s="513"/>
      <c r="V37" s="513"/>
      <c r="W37" s="514"/>
      <c r="X37" s="512" t="s">
        <v>35</v>
      </c>
      <c r="Y37" s="513"/>
      <c r="Z37" s="513"/>
      <c r="AA37" s="513"/>
      <c r="AB37" s="513"/>
      <c r="AC37" s="513"/>
      <c r="AD37" s="513"/>
      <c r="AE37" s="513"/>
      <c r="AF37" s="512" t="s">
        <v>36</v>
      </c>
      <c r="AG37" s="513"/>
      <c r="AH37" s="513"/>
      <c r="AI37" s="514"/>
      <c r="AJ37" s="1"/>
      <c r="AK37" s="1"/>
    </row>
    <row r="38" spans="1:37" ht="31.5" customHeight="1" thickTop="1" thickBot="1">
      <c r="A38" s="511" t="s">
        <v>37</v>
      </c>
      <c r="B38" s="511"/>
      <c r="C38" s="511"/>
      <c r="D38" s="511"/>
      <c r="E38" s="511"/>
      <c r="F38" s="511" t="s">
        <v>38</v>
      </c>
      <c r="G38" s="511"/>
      <c r="H38" s="511"/>
      <c r="I38" s="511"/>
      <c r="J38" s="511" t="s">
        <v>39</v>
      </c>
      <c r="K38" s="511"/>
      <c r="L38" s="511"/>
      <c r="M38" s="511"/>
      <c r="N38" s="511" t="s">
        <v>40</v>
      </c>
      <c r="O38" s="511"/>
      <c r="P38" s="511"/>
      <c r="Q38" s="511"/>
      <c r="R38" s="511"/>
      <c r="S38" s="511"/>
      <c r="T38" s="511"/>
      <c r="U38" s="511"/>
      <c r="V38" s="511"/>
      <c r="W38" s="511"/>
      <c r="X38" s="511" t="s">
        <v>41</v>
      </c>
      <c r="Y38" s="511"/>
      <c r="Z38" s="511"/>
      <c r="AA38" s="511"/>
      <c r="AB38" s="511"/>
      <c r="AC38" s="511"/>
      <c r="AD38" s="511"/>
      <c r="AE38" s="511"/>
      <c r="AF38" s="511" t="s">
        <v>42</v>
      </c>
      <c r="AG38" s="511"/>
      <c r="AH38" s="511"/>
      <c r="AI38" s="511"/>
      <c r="AJ38" s="1"/>
      <c r="AK38" s="1"/>
    </row>
    <row r="39" spans="1:37" ht="16.5" thickTop="1" thickBot="1">
      <c r="A39" s="550">
        <v>1</v>
      </c>
      <c r="B39" s="550"/>
      <c r="C39" s="550"/>
      <c r="D39" s="550"/>
      <c r="E39" s="550"/>
      <c r="F39" s="551"/>
      <c r="G39" s="551"/>
      <c r="H39" s="551"/>
      <c r="I39" s="551"/>
      <c r="J39" s="550">
        <f>F39*$X$30</f>
        <v>0</v>
      </c>
      <c r="K39" s="550"/>
      <c r="L39" s="550"/>
      <c r="M39" s="550"/>
      <c r="N39" s="550"/>
      <c r="O39" s="550"/>
      <c r="P39" s="550"/>
      <c r="Q39" s="550"/>
      <c r="R39" s="550"/>
      <c r="S39" s="550"/>
      <c r="T39" s="550"/>
      <c r="U39" s="550"/>
      <c r="V39" s="550"/>
      <c r="W39" s="550"/>
      <c r="X39" s="550"/>
      <c r="Y39" s="550"/>
      <c r="Z39" s="550"/>
      <c r="AA39" s="550"/>
      <c r="AB39" s="550"/>
      <c r="AC39" s="550"/>
      <c r="AD39" s="550"/>
      <c r="AE39" s="550"/>
      <c r="AF39" s="550"/>
      <c r="AG39" s="550"/>
      <c r="AH39" s="550"/>
      <c r="AI39" s="550"/>
      <c r="AJ39" s="1"/>
      <c r="AK39" s="1"/>
    </row>
    <row r="40" spans="1:37" ht="16.5" thickTop="1" thickBot="1">
      <c r="A40" s="550"/>
      <c r="B40" s="550"/>
      <c r="C40" s="550"/>
      <c r="D40" s="550"/>
      <c r="E40" s="550"/>
      <c r="F40" s="551"/>
      <c r="G40" s="551"/>
      <c r="H40" s="551"/>
      <c r="I40" s="551"/>
      <c r="J40" s="550"/>
      <c r="K40" s="550"/>
      <c r="L40" s="550"/>
      <c r="M40" s="550"/>
      <c r="N40" s="550"/>
      <c r="O40" s="550"/>
      <c r="P40" s="550"/>
      <c r="Q40" s="550"/>
      <c r="R40" s="550"/>
      <c r="S40" s="550"/>
      <c r="T40" s="550"/>
      <c r="U40" s="550"/>
      <c r="V40" s="550"/>
      <c r="W40" s="550"/>
      <c r="X40" s="550"/>
      <c r="Y40" s="550"/>
      <c r="Z40" s="550"/>
      <c r="AA40" s="550"/>
      <c r="AB40" s="550"/>
      <c r="AC40" s="550"/>
      <c r="AD40" s="550"/>
      <c r="AE40" s="550"/>
      <c r="AF40" s="550"/>
      <c r="AG40" s="550"/>
      <c r="AH40" s="550"/>
      <c r="AI40" s="550"/>
      <c r="AJ40" s="1"/>
      <c r="AK40" s="1"/>
    </row>
    <row r="41" spans="1:37" ht="16.5" thickTop="1" thickBot="1">
      <c r="A41" s="550"/>
      <c r="B41" s="550"/>
      <c r="C41" s="550"/>
      <c r="D41" s="550"/>
      <c r="E41" s="550"/>
      <c r="F41" s="551"/>
      <c r="G41" s="551"/>
      <c r="H41" s="551"/>
      <c r="I41" s="551"/>
      <c r="J41" s="550"/>
      <c r="K41" s="550"/>
      <c r="L41" s="550"/>
      <c r="M41" s="550"/>
      <c r="N41" s="550"/>
      <c r="O41" s="550"/>
      <c r="P41" s="550"/>
      <c r="Q41" s="550"/>
      <c r="R41" s="550"/>
      <c r="S41" s="550"/>
      <c r="T41" s="550"/>
      <c r="U41" s="550"/>
      <c r="V41" s="550"/>
      <c r="W41" s="550"/>
      <c r="X41" s="550"/>
      <c r="Y41" s="550"/>
      <c r="Z41" s="550"/>
      <c r="AA41" s="550"/>
      <c r="AB41" s="550"/>
      <c r="AC41" s="550"/>
      <c r="AD41" s="550"/>
      <c r="AE41" s="550"/>
      <c r="AF41" s="550"/>
      <c r="AG41" s="550"/>
      <c r="AH41" s="550"/>
      <c r="AI41" s="550"/>
      <c r="AJ41" s="1"/>
      <c r="AK41" s="1"/>
    </row>
    <row r="42" spans="1:37" ht="16.5" thickTop="1" thickBot="1">
      <c r="A42" s="550"/>
      <c r="B42" s="550"/>
      <c r="C42" s="550"/>
      <c r="D42" s="550"/>
      <c r="E42" s="550"/>
      <c r="F42" s="551"/>
      <c r="G42" s="551"/>
      <c r="H42" s="551"/>
      <c r="I42" s="551"/>
      <c r="J42" s="550"/>
      <c r="K42" s="550"/>
      <c r="L42" s="550"/>
      <c r="M42" s="550"/>
      <c r="N42" s="550"/>
      <c r="O42" s="550"/>
      <c r="P42" s="550"/>
      <c r="Q42" s="550"/>
      <c r="R42" s="550"/>
      <c r="S42" s="550"/>
      <c r="T42" s="550"/>
      <c r="U42" s="550"/>
      <c r="V42" s="550"/>
      <c r="W42" s="550"/>
      <c r="X42" s="550"/>
      <c r="Y42" s="550"/>
      <c r="Z42" s="550"/>
      <c r="AA42" s="550"/>
      <c r="AB42" s="550"/>
      <c r="AC42" s="550"/>
      <c r="AD42" s="550"/>
      <c r="AE42" s="550"/>
      <c r="AF42" s="550"/>
      <c r="AG42" s="550"/>
      <c r="AH42" s="550"/>
      <c r="AI42" s="550"/>
      <c r="AJ42" s="1"/>
      <c r="AK42" s="1"/>
    </row>
    <row r="43" spans="1:37" ht="16.5" thickTop="1" thickBot="1">
      <c r="A43" s="550"/>
      <c r="B43" s="550"/>
      <c r="C43" s="550"/>
      <c r="D43" s="550"/>
      <c r="E43" s="550"/>
      <c r="F43" s="551"/>
      <c r="G43" s="551"/>
      <c r="H43" s="551"/>
      <c r="I43" s="551"/>
      <c r="J43" s="550"/>
      <c r="K43" s="550"/>
      <c r="L43" s="550"/>
      <c r="M43" s="550"/>
      <c r="N43" s="550"/>
      <c r="O43" s="550"/>
      <c r="P43" s="550"/>
      <c r="Q43" s="550"/>
      <c r="R43" s="550"/>
      <c r="S43" s="550"/>
      <c r="T43" s="550"/>
      <c r="U43" s="550"/>
      <c r="V43" s="550"/>
      <c r="W43" s="550"/>
      <c r="X43" s="550"/>
      <c r="Y43" s="550"/>
      <c r="Z43" s="550"/>
      <c r="AA43" s="550"/>
      <c r="AB43" s="550"/>
      <c r="AC43" s="550"/>
      <c r="AD43" s="550"/>
      <c r="AE43" s="550"/>
      <c r="AF43" s="550"/>
      <c r="AG43" s="550"/>
      <c r="AH43" s="550"/>
      <c r="AI43" s="550"/>
      <c r="AJ43" s="1"/>
      <c r="AK43" s="1"/>
    </row>
    <row r="44" spans="1:37" ht="31.5" customHeight="1" thickTop="1" thickBot="1">
      <c r="A44" s="511" t="s">
        <v>37</v>
      </c>
      <c r="B44" s="511"/>
      <c r="C44" s="511"/>
      <c r="D44" s="511"/>
      <c r="E44" s="511"/>
      <c r="F44" s="511" t="s">
        <v>38</v>
      </c>
      <c r="G44" s="511"/>
      <c r="H44" s="511"/>
      <c r="I44" s="511"/>
      <c r="J44" s="511" t="s">
        <v>39</v>
      </c>
      <c r="K44" s="511"/>
      <c r="L44" s="511"/>
      <c r="M44" s="511"/>
      <c r="N44" s="511" t="s">
        <v>40</v>
      </c>
      <c r="O44" s="511"/>
      <c r="P44" s="511"/>
      <c r="Q44" s="511"/>
      <c r="R44" s="511"/>
      <c r="S44" s="511"/>
      <c r="T44" s="511"/>
      <c r="U44" s="511"/>
      <c r="V44" s="511"/>
      <c r="W44" s="511"/>
      <c r="X44" s="511" t="s">
        <v>41</v>
      </c>
      <c r="Y44" s="511"/>
      <c r="Z44" s="511"/>
      <c r="AA44" s="511"/>
      <c r="AB44" s="511"/>
      <c r="AC44" s="511"/>
      <c r="AD44" s="511"/>
      <c r="AE44" s="511"/>
      <c r="AF44" s="511" t="s">
        <v>42</v>
      </c>
      <c r="AG44" s="511"/>
      <c r="AH44" s="511"/>
      <c r="AI44" s="511"/>
      <c r="AJ44" s="1"/>
      <c r="AK44" s="1"/>
    </row>
    <row r="45" spans="1:37" ht="16.5" thickTop="1" thickBot="1">
      <c r="A45" s="550">
        <v>2</v>
      </c>
      <c r="B45" s="550"/>
      <c r="C45" s="550"/>
      <c r="D45" s="550"/>
      <c r="E45" s="550"/>
      <c r="F45" s="551"/>
      <c r="G45" s="551"/>
      <c r="H45" s="551"/>
      <c r="I45" s="551"/>
      <c r="J45" s="550">
        <f>F45*$X$30</f>
        <v>0</v>
      </c>
      <c r="K45" s="550"/>
      <c r="L45" s="550"/>
      <c r="M45" s="550"/>
      <c r="N45" s="550"/>
      <c r="O45" s="550"/>
      <c r="P45" s="550"/>
      <c r="Q45" s="550"/>
      <c r="R45" s="550"/>
      <c r="S45" s="550"/>
      <c r="T45" s="550"/>
      <c r="U45" s="550"/>
      <c r="V45" s="550"/>
      <c r="W45" s="550"/>
      <c r="X45" s="550"/>
      <c r="Y45" s="550"/>
      <c r="Z45" s="550"/>
      <c r="AA45" s="550"/>
      <c r="AB45" s="550"/>
      <c r="AC45" s="550"/>
      <c r="AD45" s="550"/>
      <c r="AE45" s="550"/>
      <c r="AF45" s="550"/>
      <c r="AG45" s="550"/>
      <c r="AH45" s="550"/>
      <c r="AI45" s="550"/>
      <c r="AJ45" s="1"/>
      <c r="AK45" s="1"/>
    </row>
    <row r="46" spans="1:37" ht="16.5" thickTop="1" thickBot="1">
      <c r="A46" s="550"/>
      <c r="B46" s="550"/>
      <c r="C46" s="550"/>
      <c r="D46" s="550"/>
      <c r="E46" s="550"/>
      <c r="F46" s="551"/>
      <c r="G46" s="551"/>
      <c r="H46" s="551"/>
      <c r="I46" s="551"/>
      <c r="J46" s="550"/>
      <c r="K46" s="550"/>
      <c r="L46" s="550"/>
      <c r="M46" s="550"/>
      <c r="N46" s="550"/>
      <c r="O46" s="550"/>
      <c r="P46" s="550"/>
      <c r="Q46" s="550"/>
      <c r="R46" s="550"/>
      <c r="S46" s="550"/>
      <c r="T46" s="550"/>
      <c r="U46" s="550"/>
      <c r="V46" s="550"/>
      <c r="W46" s="550"/>
      <c r="X46" s="550"/>
      <c r="Y46" s="550"/>
      <c r="Z46" s="550"/>
      <c r="AA46" s="550"/>
      <c r="AB46" s="550"/>
      <c r="AC46" s="550"/>
      <c r="AD46" s="550"/>
      <c r="AE46" s="550"/>
      <c r="AF46" s="550"/>
      <c r="AG46" s="550"/>
      <c r="AH46" s="550"/>
      <c r="AI46" s="550"/>
      <c r="AJ46" s="1"/>
      <c r="AK46" s="1"/>
    </row>
    <row r="47" spans="1:37" ht="16.5" thickTop="1" thickBot="1">
      <c r="A47" s="550"/>
      <c r="B47" s="550"/>
      <c r="C47" s="550"/>
      <c r="D47" s="550"/>
      <c r="E47" s="550"/>
      <c r="F47" s="551"/>
      <c r="G47" s="551"/>
      <c r="H47" s="551"/>
      <c r="I47" s="551"/>
      <c r="J47" s="550"/>
      <c r="K47" s="550"/>
      <c r="L47" s="550"/>
      <c r="M47" s="550"/>
      <c r="N47" s="550"/>
      <c r="O47" s="550"/>
      <c r="P47" s="550"/>
      <c r="Q47" s="550"/>
      <c r="R47" s="550"/>
      <c r="S47" s="550"/>
      <c r="T47" s="550"/>
      <c r="U47" s="550"/>
      <c r="V47" s="550"/>
      <c r="W47" s="550"/>
      <c r="X47" s="550"/>
      <c r="Y47" s="550"/>
      <c r="Z47" s="550"/>
      <c r="AA47" s="550"/>
      <c r="AB47" s="550"/>
      <c r="AC47" s="550"/>
      <c r="AD47" s="550"/>
      <c r="AE47" s="550"/>
      <c r="AF47" s="550"/>
      <c r="AG47" s="550"/>
      <c r="AH47" s="550"/>
      <c r="AI47" s="550"/>
      <c r="AJ47" s="1"/>
      <c r="AK47" s="1"/>
    </row>
    <row r="48" spans="1:37" ht="16.5" thickTop="1" thickBot="1">
      <c r="A48" s="550"/>
      <c r="B48" s="550"/>
      <c r="C48" s="550"/>
      <c r="D48" s="550"/>
      <c r="E48" s="550"/>
      <c r="F48" s="551"/>
      <c r="G48" s="551"/>
      <c r="H48" s="551"/>
      <c r="I48" s="551"/>
      <c r="J48" s="550"/>
      <c r="K48" s="550"/>
      <c r="L48" s="550"/>
      <c r="M48" s="550"/>
      <c r="N48" s="550"/>
      <c r="O48" s="550"/>
      <c r="P48" s="550"/>
      <c r="Q48" s="550"/>
      <c r="R48" s="550"/>
      <c r="S48" s="550"/>
      <c r="T48" s="550"/>
      <c r="U48" s="550"/>
      <c r="V48" s="550"/>
      <c r="W48" s="550"/>
      <c r="X48" s="550"/>
      <c r="Y48" s="550"/>
      <c r="Z48" s="550"/>
      <c r="AA48" s="550"/>
      <c r="AB48" s="550"/>
      <c r="AC48" s="550"/>
      <c r="AD48" s="550"/>
      <c r="AE48" s="550"/>
      <c r="AF48" s="550"/>
      <c r="AG48" s="550"/>
      <c r="AH48" s="550"/>
      <c r="AI48" s="550"/>
      <c r="AJ48" s="1"/>
      <c r="AK48" s="1"/>
    </row>
    <row r="49" spans="1:37" ht="16.5" thickTop="1" thickBot="1">
      <c r="A49" s="550"/>
      <c r="B49" s="550"/>
      <c r="C49" s="550"/>
      <c r="D49" s="550"/>
      <c r="E49" s="550"/>
      <c r="F49" s="551"/>
      <c r="G49" s="551"/>
      <c r="H49" s="551"/>
      <c r="I49" s="551"/>
      <c r="J49" s="550"/>
      <c r="K49" s="550"/>
      <c r="L49" s="550"/>
      <c r="M49" s="550"/>
      <c r="N49" s="550"/>
      <c r="O49" s="550"/>
      <c r="P49" s="550"/>
      <c r="Q49" s="550"/>
      <c r="R49" s="550"/>
      <c r="S49" s="550"/>
      <c r="T49" s="550"/>
      <c r="U49" s="550"/>
      <c r="V49" s="550"/>
      <c r="W49" s="550"/>
      <c r="X49" s="550"/>
      <c r="Y49" s="550"/>
      <c r="Z49" s="550"/>
      <c r="AA49" s="550"/>
      <c r="AB49" s="550"/>
      <c r="AC49" s="550"/>
      <c r="AD49" s="550"/>
      <c r="AE49" s="550"/>
      <c r="AF49" s="550"/>
      <c r="AG49" s="550"/>
      <c r="AH49" s="550"/>
      <c r="AI49" s="550"/>
      <c r="AJ49" s="1"/>
      <c r="AK49" s="1"/>
    </row>
    <row r="50" spans="1:37" ht="31.5" customHeight="1" thickTop="1" thickBot="1">
      <c r="A50" s="511" t="s">
        <v>37</v>
      </c>
      <c r="B50" s="511"/>
      <c r="C50" s="511"/>
      <c r="D50" s="511"/>
      <c r="E50" s="511"/>
      <c r="F50" s="511" t="s">
        <v>38</v>
      </c>
      <c r="G50" s="511"/>
      <c r="H50" s="511"/>
      <c r="I50" s="511"/>
      <c r="J50" s="511" t="s">
        <v>39</v>
      </c>
      <c r="K50" s="511"/>
      <c r="L50" s="511"/>
      <c r="M50" s="511"/>
      <c r="N50" s="511" t="s">
        <v>40</v>
      </c>
      <c r="O50" s="511"/>
      <c r="P50" s="511"/>
      <c r="Q50" s="511"/>
      <c r="R50" s="511"/>
      <c r="S50" s="511"/>
      <c r="T50" s="511"/>
      <c r="U50" s="511"/>
      <c r="V50" s="511"/>
      <c r="W50" s="511"/>
      <c r="X50" s="511" t="s">
        <v>41</v>
      </c>
      <c r="Y50" s="511"/>
      <c r="Z50" s="511"/>
      <c r="AA50" s="511"/>
      <c r="AB50" s="511"/>
      <c r="AC50" s="511"/>
      <c r="AD50" s="511"/>
      <c r="AE50" s="511"/>
      <c r="AF50" s="511" t="s">
        <v>42</v>
      </c>
      <c r="AG50" s="511"/>
      <c r="AH50" s="511"/>
      <c r="AI50" s="511"/>
      <c r="AJ50" s="1"/>
      <c r="AK50" s="1"/>
    </row>
    <row r="51" spans="1:37" ht="16.5" thickTop="1" thickBot="1">
      <c r="A51" s="550">
        <v>3</v>
      </c>
      <c r="B51" s="550"/>
      <c r="C51" s="550"/>
      <c r="D51" s="550"/>
      <c r="E51" s="550"/>
      <c r="F51" s="551"/>
      <c r="G51" s="551"/>
      <c r="H51" s="551"/>
      <c r="I51" s="551"/>
      <c r="J51" s="550">
        <f>F51*$X$30</f>
        <v>0</v>
      </c>
      <c r="K51" s="550"/>
      <c r="L51" s="550"/>
      <c r="M51" s="550"/>
      <c r="N51" s="550"/>
      <c r="O51" s="550"/>
      <c r="P51" s="550"/>
      <c r="Q51" s="550"/>
      <c r="R51" s="550"/>
      <c r="S51" s="550"/>
      <c r="T51" s="550"/>
      <c r="U51" s="550"/>
      <c r="V51" s="550"/>
      <c r="W51" s="550"/>
      <c r="X51" s="550"/>
      <c r="Y51" s="550"/>
      <c r="Z51" s="550"/>
      <c r="AA51" s="550"/>
      <c r="AB51" s="550"/>
      <c r="AC51" s="550"/>
      <c r="AD51" s="550"/>
      <c r="AE51" s="550"/>
      <c r="AF51" s="550"/>
      <c r="AG51" s="550"/>
      <c r="AH51" s="550"/>
      <c r="AI51" s="550"/>
      <c r="AJ51" s="1"/>
      <c r="AK51" s="1"/>
    </row>
    <row r="52" spans="1:37" ht="16.5" thickTop="1" thickBot="1">
      <c r="A52" s="550"/>
      <c r="B52" s="550"/>
      <c r="C52" s="550"/>
      <c r="D52" s="550"/>
      <c r="E52" s="550"/>
      <c r="F52" s="551"/>
      <c r="G52" s="551"/>
      <c r="H52" s="551"/>
      <c r="I52" s="551"/>
      <c r="J52" s="550"/>
      <c r="K52" s="550"/>
      <c r="L52" s="550"/>
      <c r="M52" s="550"/>
      <c r="N52" s="550"/>
      <c r="O52" s="550"/>
      <c r="P52" s="550"/>
      <c r="Q52" s="550"/>
      <c r="R52" s="550"/>
      <c r="S52" s="550"/>
      <c r="T52" s="550"/>
      <c r="U52" s="550"/>
      <c r="V52" s="550"/>
      <c r="W52" s="550"/>
      <c r="X52" s="550"/>
      <c r="Y52" s="550"/>
      <c r="Z52" s="550"/>
      <c r="AA52" s="550"/>
      <c r="AB52" s="550"/>
      <c r="AC52" s="550"/>
      <c r="AD52" s="550"/>
      <c r="AE52" s="550"/>
      <c r="AF52" s="550"/>
      <c r="AG52" s="550"/>
      <c r="AH52" s="550"/>
      <c r="AI52" s="550"/>
      <c r="AJ52" s="1"/>
      <c r="AK52" s="1"/>
    </row>
    <row r="53" spans="1:37" ht="16.5" thickTop="1" thickBot="1">
      <c r="A53" s="550"/>
      <c r="B53" s="550"/>
      <c r="C53" s="550"/>
      <c r="D53" s="550"/>
      <c r="E53" s="550"/>
      <c r="F53" s="551"/>
      <c r="G53" s="551"/>
      <c r="H53" s="551"/>
      <c r="I53" s="551"/>
      <c r="J53" s="550"/>
      <c r="K53" s="550"/>
      <c r="L53" s="550"/>
      <c r="M53" s="550"/>
      <c r="N53" s="550"/>
      <c r="O53" s="550"/>
      <c r="P53" s="550"/>
      <c r="Q53" s="550"/>
      <c r="R53" s="550"/>
      <c r="S53" s="550"/>
      <c r="T53" s="550"/>
      <c r="U53" s="550"/>
      <c r="V53" s="550"/>
      <c r="W53" s="550"/>
      <c r="X53" s="550"/>
      <c r="Y53" s="550"/>
      <c r="Z53" s="550"/>
      <c r="AA53" s="550"/>
      <c r="AB53" s="550"/>
      <c r="AC53" s="550"/>
      <c r="AD53" s="550"/>
      <c r="AE53" s="550"/>
      <c r="AF53" s="550"/>
      <c r="AG53" s="550"/>
      <c r="AH53" s="550"/>
      <c r="AI53" s="550"/>
      <c r="AJ53" s="1"/>
      <c r="AK53" s="1"/>
    </row>
    <row r="54" spans="1:37" ht="16.5" thickTop="1" thickBot="1">
      <c r="A54" s="550"/>
      <c r="B54" s="550"/>
      <c r="C54" s="550"/>
      <c r="D54" s="550"/>
      <c r="E54" s="550"/>
      <c r="F54" s="551"/>
      <c r="G54" s="551"/>
      <c r="H54" s="551"/>
      <c r="I54" s="551"/>
      <c r="J54" s="550"/>
      <c r="K54" s="550"/>
      <c r="L54" s="550"/>
      <c r="M54" s="550"/>
      <c r="N54" s="550"/>
      <c r="O54" s="550"/>
      <c r="P54" s="550"/>
      <c r="Q54" s="550"/>
      <c r="R54" s="550"/>
      <c r="S54" s="550"/>
      <c r="T54" s="550"/>
      <c r="U54" s="550"/>
      <c r="V54" s="550"/>
      <c r="W54" s="550"/>
      <c r="X54" s="550"/>
      <c r="Y54" s="550"/>
      <c r="Z54" s="550"/>
      <c r="AA54" s="550"/>
      <c r="AB54" s="550"/>
      <c r="AC54" s="550"/>
      <c r="AD54" s="550"/>
      <c r="AE54" s="550"/>
      <c r="AF54" s="550"/>
      <c r="AG54" s="550"/>
      <c r="AH54" s="550"/>
      <c r="AI54" s="550"/>
      <c r="AJ54" s="1"/>
      <c r="AK54" s="1"/>
    </row>
    <row r="55" spans="1:37" ht="16.5" thickTop="1" thickBot="1">
      <c r="A55" s="550"/>
      <c r="B55" s="550"/>
      <c r="C55" s="550"/>
      <c r="D55" s="550"/>
      <c r="E55" s="550"/>
      <c r="F55" s="551"/>
      <c r="G55" s="551"/>
      <c r="H55" s="551"/>
      <c r="I55" s="551"/>
      <c r="J55" s="550"/>
      <c r="K55" s="550"/>
      <c r="L55" s="550"/>
      <c r="M55" s="550"/>
      <c r="N55" s="550"/>
      <c r="O55" s="550"/>
      <c r="P55" s="550"/>
      <c r="Q55" s="550"/>
      <c r="R55" s="550"/>
      <c r="S55" s="550"/>
      <c r="T55" s="550"/>
      <c r="U55" s="550"/>
      <c r="V55" s="550"/>
      <c r="W55" s="550"/>
      <c r="X55" s="550"/>
      <c r="Y55" s="550"/>
      <c r="Z55" s="550"/>
      <c r="AA55" s="550"/>
      <c r="AB55" s="550"/>
      <c r="AC55" s="550"/>
      <c r="AD55" s="550"/>
      <c r="AE55" s="550"/>
      <c r="AF55" s="550"/>
      <c r="AG55" s="550"/>
      <c r="AH55" s="550"/>
      <c r="AI55" s="550"/>
      <c r="AJ55" s="1"/>
      <c r="AK55" s="1"/>
    </row>
    <row r="56" spans="1:37" ht="31.5" customHeight="1" thickTop="1" thickBot="1">
      <c r="A56" s="511" t="s">
        <v>37</v>
      </c>
      <c r="B56" s="511"/>
      <c r="C56" s="511"/>
      <c r="D56" s="511"/>
      <c r="E56" s="511"/>
      <c r="F56" s="511" t="s">
        <v>38</v>
      </c>
      <c r="G56" s="511"/>
      <c r="H56" s="511"/>
      <c r="I56" s="511"/>
      <c r="J56" s="511" t="s">
        <v>39</v>
      </c>
      <c r="K56" s="511"/>
      <c r="L56" s="511"/>
      <c r="M56" s="511"/>
      <c r="N56" s="511" t="s">
        <v>40</v>
      </c>
      <c r="O56" s="511"/>
      <c r="P56" s="511"/>
      <c r="Q56" s="511"/>
      <c r="R56" s="511"/>
      <c r="S56" s="511"/>
      <c r="T56" s="511"/>
      <c r="U56" s="511"/>
      <c r="V56" s="511"/>
      <c r="W56" s="511"/>
      <c r="X56" s="511" t="s">
        <v>41</v>
      </c>
      <c r="Y56" s="511"/>
      <c r="Z56" s="511"/>
      <c r="AA56" s="511"/>
      <c r="AB56" s="511"/>
      <c r="AC56" s="511"/>
      <c r="AD56" s="511"/>
      <c r="AE56" s="511"/>
      <c r="AF56" s="511" t="s">
        <v>42</v>
      </c>
      <c r="AG56" s="511"/>
      <c r="AH56" s="511"/>
      <c r="AI56" s="511"/>
      <c r="AJ56" s="1"/>
      <c r="AK56" s="1"/>
    </row>
    <row r="57" spans="1:37" ht="16.5" thickTop="1" thickBot="1">
      <c r="A57" s="550">
        <v>4</v>
      </c>
      <c r="B57" s="550"/>
      <c r="C57" s="550"/>
      <c r="D57" s="550"/>
      <c r="E57" s="550"/>
      <c r="F57" s="551"/>
      <c r="G57" s="551"/>
      <c r="H57" s="551"/>
      <c r="I57" s="551"/>
      <c r="J57" s="550">
        <f>F57*$X$30</f>
        <v>0</v>
      </c>
      <c r="K57" s="550"/>
      <c r="L57" s="550"/>
      <c r="M57" s="550"/>
      <c r="N57" s="550"/>
      <c r="O57" s="550"/>
      <c r="P57" s="550"/>
      <c r="Q57" s="550"/>
      <c r="R57" s="550"/>
      <c r="S57" s="550"/>
      <c r="T57" s="550"/>
      <c r="U57" s="550"/>
      <c r="V57" s="550"/>
      <c r="W57" s="550"/>
      <c r="X57" s="550"/>
      <c r="Y57" s="550"/>
      <c r="Z57" s="550"/>
      <c r="AA57" s="550"/>
      <c r="AB57" s="550"/>
      <c r="AC57" s="550"/>
      <c r="AD57" s="550"/>
      <c r="AE57" s="550"/>
      <c r="AF57" s="550"/>
      <c r="AG57" s="550"/>
      <c r="AH57" s="550"/>
      <c r="AI57" s="550"/>
      <c r="AJ57" s="1"/>
      <c r="AK57" s="1"/>
    </row>
    <row r="58" spans="1:37" ht="16.5" thickTop="1" thickBot="1">
      <c r="A58" s="550"/>
      <c r="B58" s="550"/>
      <c r="C58" s="550"/>
      <c r="D58" s="550"/>
      <c r="E58" s="550"/>
      <c r="F58" s="551"/>
      <c r="G58" s="551"/>
      <c r="H58" s="551"/>
      <c r="I58" s="551"/>
      <c r="J58" s="550"/>
      <c r="K58" s="550"/>
      <c r="L58" s="550"/>
      <c r="M58" s="550"/>
      <c r="N58" s="550"/>
      <c r="O58" s="550"/>
      <c r="P58" s="550"/>
      <c r="Q58" s="550"/>
      <c r="R58" s="550"/>
      <c r="S58" s="550"/>
      <c r="T58" s="550"/>
      <c r="U58" s="550"/>
      <c r="V58" s="550"/>
      <c r="W58" s="550"/>
      <c r="X58" s="550"/>
      <c r="Y58" s="550"/>
      <c r="Z58" s="550"/>
      <c r="AA58" s="550"/>
      <c r="AB58" s="550"/>
      <c r="AC58" s="550"/>
      <c r="AD58" s="550"/>
      <c r="AE58" s="550"/>
      <c r="AF58" s="550"/>
      <c r="AG58" s="550"/>
      <c r="AH58" s="550"/>
      <c r="AI58" s="550"/>
      <c r="AJ58" s="1"/>
      <c r="AK58" s="1"/>
    </row>
    <row r="59" spans="1:37" ht="16.5" thickTop="1" thickBot="1">
      <c r="A59" s="550"/>
      <c r="B59" s="550"/>
      <c r="C59" s="550"/>
      <c r="D59" s="550"/>
      <c r="E59" s="550"/>
      <c r="F59" s="551"/>
      <c r="G59" s="551"/>
      <c r="H59" s="551"/>
      <c r="I59" s="551"/>
      <c r="J59" s="550"/>
      <c r="K59" s="550"/>
      <c r="L59" s="550"/>
      <c r="M59" s="550"/>
      <c r="N59" s="550"/>
      <c r="O59" s="550"/>
      <c r="P59" s="550"/>
      <c r="Q59" s="550"/>
      <c r="R59" s="550"/>
      <c r="S59" s="550"/>
      <c r="T59" s="550"/>
      <c r="U59" s="550"/>
      <c r="V59" s="550"/>
      <c r="W59" s="550"/>
      <c r="X59" s="550"/>
      <c r="Y59" s="550"/>
      <c r="Z59" s="550"/>
      <c r="AA59" s="550"/>
      <c r="AB59" s="550"/>
      <c r="AC59" s="550"/>
      <c r="AD59" s="550"/>
      <c r="AE59" s="550"/>
      <c r="AF59" s="550"/>
      <c r="AG59" s="550"/>
      <c r="AH59" s="550"/>
      <c r="AI59" s="550"/>
      <c r="AJ59" s="1"/>
      <c r="AK59" s="1"/>
    </row>
    <row r="60" spans="1:37" ht="16.5" thickTop="1" thickBot="1">
      <c r="A60" s="550"/>
      <c r="B60" s="550"/>
      <c r="C60" s="550"/>
      <c r="D60" s="550"/>
      <c r="E60" s="550"/>
      <c r="F60" s="551"/>
      <c r="G60" s="551"/>
      <c r="H60" s="551"/>
      <c r="I60" s="551"/>
      <c r="J60" s="550"/>
      <c r="K60" s="550"/>
      <c r="L60" s="550"/>
      <c r="M60" s="550"/>
      <c r="N60" s="550"/>
      <c r="O60" s="550"/>
      <c r="P60" s="550"/>
      <c r="Q60" s="550"/>
      <c r="R60" s="550"/>
      <c r="S60" s="550"/>
      <c r="T60" s="550"/>
      <c r="U60" s="550"/>
      <c r="V60" s="550"/>
      <c r="W60" s="550"/>
      <c r="X60" s="550"/>
      <c r="Y60" s="550"/>
      <c r="Z60" s="550"/>
      <c r="AA60" s="550"/>
      <c r="AB60" s="550"/>
      <c r="AC60" s="550"/>
      <c r="AD60" s="550"/>
      <c r="AE60" s="550"/>
      <c r="AF60" s="550"/>
      <c r="AG60" s="550"/>
      <c r="AH60" s="550"/>
      <c r="AI60" s="550"/>
      <c r="AJ60" s="1"/>
      <c r="AK60" s="1"/>
    </row>
    <row r="61" spans="1:37" ht="16.5" thickTop="1" thickBot="1">
      <c r="A61" s="550"/>
      <c r="B61" s="550"/>
      <c r="C61" s="550"/>
      <c r="D61" s="550"/>
      <c r="E61" s="550"/>
      <c r="F61" s="551"/>
      <c r="G61" s="551"/>
      <c r="H61" s="551"/>
      <c r="I61" s="551"/>
      <c r="J61" s="550"/>
      <c r="K61" s="550"/>
      <c r="L61" s="550"/>
      <c r="M61" s="550"/>
      <c r="N61" s="550"/>
      <c r="O61" s="550"/>
      <c r="P61" s="550"/>
      <c r="Q61" s="550"/>
      <c r="R61" s="550"/>
      <c r="S61" s="550"/>
      <c r="T61" s="550"/>
      <c r="U61" s="550"/>
      <c r="V61" s="550"/>
      <c r="W61" s="550"/>
      <c r="X61" s="550"/>
      <c r="Y61" s="550"/>
      <c r="Z61" s="550"/>
      <c r="AA61" s="550"/>
      <c r="AB61" s="550"/>
      <c r="AC61" s="550"/>
      <c r="AD61" s="550"/>
      <c r="AE61" s="550"/>
      <c r="AF61" s="550"/>
      <c r="AG61" s="550"/>
      <c r="AH61" s="550"/>
      <c r="AI61" s="550"/>
      <c r="AJ61" s="1"/>
      <c r="AK61" s="1"/>
    </row>
    <row r="62" spans="1:37" ht="31.5" customHeight="1" thickTop="1" thickBot="1">
      <c r="A62" s="511" t="s">
        <v>37</v>
      </c>
      <c r="B62" s="511"/>
      <c r="C62" s="511"/>
      <c r="D62" s="511"/>
      <c r="E62" s="511"/>
      <c r="F62" s="511" t="s">
        <v>38</v>
      </c>
      <c r="G62" s="511"/>
      <c r="H62" s="511"/>
      <c r="I62" s="511"/>
      <c r="J62" s="511" t="s">
        <v>39</v>
      </c>
      <c r="K62" s="511"/>
      <c r="L62" s="511"/>
      <c r="M62" s="511"/>
      <c r="N62" s="511" t="s">
        <v>40</v>
      </c>
      <c r="O62" s="511"/>
      <c r="P62" s="511"/>
      <c r="Q62" s="511"/>
      <c r="R62" s="511"/>
      <c r="S62" s="511"/>
      <c r="T62" s="511"/>
      <c r="U62" s="511"/>
      <c r="V62" s="511"/>
      <c r="W62" s="511"/>
      <c r="X62" s="511" t="s">
        <v>41</v>
      </c>
      <c r="Y62" s="511"/>
      <c r="Z62" s="511"/>
      <c r="AA62" s="511"/>
      <c r="AB62" s="511"/>
      <c r="AC62" s="511"/>
      <c r="AD62" s="511"/>
      <c r="AE62" s="511"/>
      <c r="AF62" s="511" t="s">
        <v>42</v>
      </c>
      <c r="AG62" s="511"/>
      <c r="AH62" s="511"/>
      <c r="AI62" s="511"/>
      <c r="AJ62" s="1"/>
      <c r="AK62" s="1"/>
    </row>
    <row r="63" spans="1:37" ht="16.5" thickTop="1" thickBot="1">
      <c r="A63" s="550">
        <v>5</v>
      </c>
      <c r="B63" s="550"/>
      <c r="C63" s="550"/>
      <c r="D63" s="550"/>
      <c r="E63" s="550"/>
      <c r="F63" s="551"/>
      <c r="G63" s="551"/>
      <c r="H63" s="551"/>
      <c r="I63" s="551"/>
      <c r="J63" s="550">
        <f>F63*$X$30</f>
        <v>0</v>
      </c>
      <c r="K63" s="550"/>
      <c r="L63" s="550"/>
      <c r="M63" s="550"/>
      <c r="N63" s="550"/>
      <c r="O63" s="550"/>
      <c r="P63" s="550"/>
      <c r="Q63" s="550"/>
      <c r="R63" s="550"/>
      <c r="S63" s="550"/>
      <c r="T63" s="550"/>
      <c r="U63" s="550"/>
      <c r="V63" s="550"/>
      <c r="W63" s="550"/>
      <c r="X63" s="550"/>
      <c r="Y63" s="550"/>
      <c r="Z63" s="550"/>
      <c r="AA63" s="550"/>
      <c r="AB63" s="550"/>
      <c r="AC63" s="550"/>
      <c r="AD63" s="550"/>
      <c r="AE63" s="550"/>
      <c r="AF63" s="550"/>
      <c r="AG63" s="550"/>
      <c r="AH63" s="550"/>
      <c r="AI63" s="550"/>
      <c r="AJ63" s="1"/>
      <c r="AK63" s="1"/>
    </row>
    <row r="64" spans="1:37" ht="16.5" thickTop="1" thickBot="1">
      <c r="A64" s="550"/>
      <c r="B64" s="550"/>
      <c r="C64" s="550"/>
      <c r="D64" s="550"/>
      <c r="E64" s="550"/>
      <c r="F64" s="551"/>
      <c r="G64" s="551"/>
      <c r="H64" s="551"/>
      <c r="I64" s="551"/>
      <c r="J64" s="550"/>
      <c r="K64" s="550"/>
      <c r="L64" s="550"/>
      <c r="M64" s="550"/>
      <c r="N64" s="550"/>
      <c r="O64" s="550"/>
      <c r="P64" s="550"/>
      <c r="Q64" s="550"/>
      <c r="R64" s="550"/>
      <c r="S64" s="550"/>
      <c r="T64" s="550"/>
      <c r="U64" s="550"/>
      <c r="V64" s="550"/>
      <c r="W64" s="550"/>
      <c r="X64" s="550"/>
      <c r="Y64" s="550"/>
      <c r="Z64" s="550"/>
      <c r="AA64" s="550"/>
      <c r="AB64" s="550"/>
      <c r="AC64" s="550"/>
      <c r="AD64" s="550"/>
      <c r="AE64" s="550"/>
      <c r="AF64" s="550"/>
      <c r="AG64" s="550"/>
      <c r="AH64" s="550"/>
      <c r="AI64" s="550"/>
      <c r="AJ64" s="1"/>
      <c r="AK64" s="1"/>
    </row>
    <row r="65" spans="1:37" ht="16.5" thickTop="1" thickBot="1">
      <c r="A65" s="550"/>
      <c r="B65" s="550"/>
      <c r="C65" s="550"/>
      <c r="D65" s="550"/>
      <c r="E65" s="550"/>
      <c r="F65" s="551"/>
      <c r="G65" s="551"/>
      <c r="H65" s="551"/>
      <c r="I65" s="551"/>
      <c r="J65" s="550"/>
      <c r="K65" s="550"/>
      <c r="L65" s="550"/>
      <c r="M65" s="550"/>
      <c r="N65" s="550"/>
      <c r="O65" s="550"/>
      <c r="P65" s="550"/>
      <c r="Q65" s="550"/>
      <c r="R65" s="550"/>
      <c r="S65" s="550"/>
      <c r="T65" s="550"/>
      <c r="U65" s="550"/>
      <c r="V65" s="550"/>
      <c r="W65" s="550"/>
      <c r="X65" s="550"/>
      <c r="Y65" s="550"/>
      <c r="Z65" s="550"/>
      <c r="AA65" s="550"/>
      <c r="AB65" s="550"/>
      <c r="AC65" s="550"/>
      <c r="AD65" s="550"/>
      <c r="AE65" s="550"/>
      <c r="AF65" s="550"/>
      <c r="AG65" s="550"/>
      <c r="AH65" s="550"/>
      <c r="AI65" s="550"/>
      <c r="AJ65" s="1"/>
      <c r="AK65" s="1"/>
    </row>
    <row r="66" spans="1:37" ht="16.5" thickTop="1" thickBot="1">
      <c r="A66" s="550"/>
      <c r="B66" s="550"/>
      <c r="C66" s="550"/>
      <c r="D66" s="550"/>
      <c r="E66" s="550"/>
      <c r="F66" s="551"/>
      <c r="G66" s="551"/>
      <c r="H66" s="551"/>
      <c r="I66" s="551"/>
      <c r="J66" s="550"/>
      <c r="K66" s="550"/>
      <c r="L66" s="550"/>
      <c r="M66" s="550"/>
      <c r="N66" s="550"/>
      <c r="O66" s="550"/>
      <c r="P66" s="550"/>
      <c r="Q66" s="550"/>
      <c r="R66" s="550"/>
      <c r="S66" s="550"/>
      <c r="T66" s="550"/>
      <c r="U66" s="550"/>
      <c r="V66" s="550"/>
      <c r="W66" s="550"/>
      <c r="X66" s="550"/>
      <c r="Y66" s="550"/>
      <c r="Z66" s="550"/>
      <c r="AA66" s="550"/>
      <c r="AB66" s="550"/>
      <c r="AC66" s="550"/>
      <c r="AD66" s="550"/>
      <c r="AE66" s="550"/>
      <c r="AF66" s="550"/>
      <c r="AG66" s="550"/>
      <c r="AH66" s="550"/>
      <c r="AI66" s="550"/>
      <c r="AJ66" s="1"/>
      <c r="AK66" s="1"/>
    </row>
    <row r="67" spans="1:37" ht="16.5" thickTop="1" thickBot="1">
      <c r="A67" s="550"/>
      <c r="B67" s="550"/>
      <c r="C67" s="550"/>
      <c r="D67" s="550"/>
      <c r="E67" s="550"/>
      <c r="F67" s="551"/>
      <c r="G67" s="551"/>
      <c r="H67" s="551"/>
      <c r="I67" s="551"/>
      <c r="J67" s="550"/>
      <c r="K67" s="550"/>
      <c r="L67" s="550"/>
      <c r="M67" s="550"/>
      <c r="N67" s="550"/>
      <c r="O67" s="550"/>
      <c r="P67" s="550"/>
      <c r="Q67" s="550"/>
      <c r="R67" s="550"/>
      <c r="S67" s="550"/>
      <c r="T67" s="550"/>
      <c r="U67" s="550"/>
      <c r="V67" s="550"/>
      <c r="W67" s="550"/>
      <c r="X67" s="550"/>
      <c r="Y67" s="550"/>
      <c r="Z67" s="550"/>
      <c r="AA67" s="550"/>
      <c r="AB67" s="550"/>
      <c r="AC67" s="550"/>
      <c r="AD67" s="550"/>
      <c r="AE67" s="550"/>
      <c r="AF67" s="550"/>
      <c r="AG67" s="550"/>
      <c r="AH67" s="550"/>
      <c r="AI67" s="550"/>
      <c r="AJ67" s="1"/>
      <c r="AK67" s="1"/>
    </row>
    <row r="68" spans="1:37" ht="31.5" hidden="1" customHeight="1" thickTop="1" thickBot="1">
      <c r="A68" s="511" t="s">
        <v>37</v>
      </c>
      <c r="B68" s="511"/>
      <c r="C68" s="511"/>
      <c r="D68" s="511"/>
      <c r="E68" s="511"/>
      <c r="F68" s="511" t="s">
        <v>38</v>
      </c>
      <c r="G68" s="511"/>
      <c r="H68" s="511"/>
      <c r="I68" s="511"/>
      <c r="J68" s="511" t="s">
        <v>39</v>
      </c>
      <c r="K68" s="511"/>
      <c r="L68" s="511"/>
      <c r="M68" s="511"/>
      <c r="N68" s="511" t="s">
        <v>40</v>
      </c>
      <c r="O68" s="511"/>
      <c r="P68" s="511"/>
      <c r="Q68" s="511"/>
      <c r="R68" s="511"/>
      <c r="S68" s="511"/>
      <c r="T68" s="511"/>
      <c r="U68" s="511"/>
      <c r="V68" s="511"/>
      <c r="W68" s="511"/>
      <c r="X68" s="511" t="s">
        <v>41</v>
      </c>
      <c r="Y68" s="511"/>
      <c r="Z68" s="511"/>
      <c r="AA68" s="511"/>
      <c r="AB68" s="511"/>
      <c r="AC68" s="511"/>
      <c r="AD68" s="511"/>
      <c r="AE68" s="511"/>
      <c r="AF68" s="511" t="s">
        <v>42</v>
      </c>
      <c r="AG68" s="511"/>
      <c r="AH68" s="511"/>
      <c r="AI68" s="511"/>
      <c r="AJ68" s="1"/>
      <c r="AK68" s="1"/>
    </row>
    <row r="69" spans="1:37" ht="16.5" hidden="1" customHeight="1" thickTop="1" thickBot="1">
      <c r="A69" s="550">
        <v>6</v>
      </c>
      <c r="B69" s="550"/>
      <c r="C69" s="550"/>
      <c r="D69" s="550"/>
      <c r="E69" s="550"/>
      <c r="F69" s="551"/>
      <c r="G69" s="551"/>
      <c r="H69" s="551"/>
      <c r="I69" s="551"/>
      <c r="J69" s="550">
        <f>F69*$X$30</f>
        <v>0</v>
      </c>
      <c r="K69" s="550"/>
      <c r="L69" s="550"/>
      <c r="M69" s="550"/>
      <c r="N69" s="550"/>
      <c r="O69" s="550"/>
      <c r="P69" s="550"/>
      <c r="Q69" s="550"/>
      <c r="R69" s="550"/>
      <c r="S69" s="550"/>
      <c r="T69" s="550"/>
      <c r="U69" s="550"/>
      <c r="V69" s="550"/>
      <c r="W69" s="550"/>
      <c r="X69" s="550"/>
      <c r="Y69" s="550"/>
      <c r="Z69" s="550"/>
      <c r="AA69" s="550"/>
      <c r="AB69" s="550"/>
      <c r="AC69" s="550"/>
      <c r="AD69" s="550"/>
      <c r="AE69" s="550"/>
      <c r="AF69" s="550"/>
      <c r="AG69" s="550"/>
      <c r="AH69" s="550"/>
      <c r="AI69" s="550"/>
      <c r="AJ69" s="1"/>
      <c r="AK69" s="1"/>
    </row>
    <row r="70" spans="1:37" ht="16.5" hidden="1" customHeight="1" thickTop="1" thickBot="1">
      <c r="A70" s="550"/>
      <c r="B70" s="550"/>
      <c r="C70" s="550"/>
      <c r="D70" s="550"/>
      <c r="E70" s="550"/>
      <c r="F70" s="551"/>
      <c r="G70" s="551"/>
      <c r="H70" s="551"/>
      <c r="I70" s="551"/>
      <c r="J70" s="550"/>
      <c r="K70" s="550"/>
      <c r="L70" s="550"/>
      <c r="M70" s="550"/>
      <c r="N70" s="550"/>
      <c r="O70" s="550"/>
      <c r="P70" s="550"/>
      <c r="Q70" s="550"/>
      <c r="R70" s="550"/>
      <c r="S70" s="550"/>
      <c r="T70" s="550"/>
      <c r="U70" s="550"/>
      <c r="V70" s="550"/>
      <c r="W70" s="550"/>
      <c r="X70" s="550"/>
      <c r="Y70" s="550"/>
      <c r="Z70" s="550"/>
      <c r="AA70" s="550"/>
      <c r="AB70" s="550"/>
      <c r="AC70" s="550"/>
      <c r="AD70" s="550"/>
      <c r="AE70" s="550"/>
      <c r="AF70" s="550"/>
      <c r="AG70" s="550"/>
      <c r="AH70" s="550"/>
      <c r="AI70" s="550"/>
      <c r="AJ70" s="1"/>
      <c r="AK70" s="1"/>
    </row>
    <row r="71" spans="1:37" ht="16.5" hidden="1" customHeight="1" thickTop="1" thickBot="1">
      <c r="A71" s="550"/>
      <c r="B71" s="550"/>
      <c r="C71" s="550"/>
      <c r="D71" s="550"/>
      <c r="E71" s="550"/>
      <c r="F71" s="551"/>
      <c r="G71" s="551"/>
      <c r="H71" s="551"/>
      <c r="I71" s="551"/>
      <c r="J71" s="550"/>
      <c r="K71" s="550"/>
      <c r="L71" s="550"/>
      <c r="M71" s="550"/>
      <c r="N71" s="550"/>
      <c r="O71" s="550"/>
      <c r="P71" s="550"/>
      <c r="Q71" s="550"/>
      <c r="R71" s="550"/>
      <c r="S71" s="550"/>
      <c r="T71" s="550"/>
      <c r="U71" s="550"/>
      <c r="V71" s="550"/>
      <c r="W71" s="550"/>
      <c r="X71" s="550"/>
      <c r="Y71" s="550"/>
      <c r="Z71" s="550"/>
      <c r="AA71" s="550"/>
      <c r="AB71" s="550"/>
      <c r="AC71" s="550"/>
      <c r="AD71" s="550"/>
      <c r="AE71" s="550"/>
      <c r="AF71" s="550"/>
      <c r="AG71" s="550"/>
      <c r="AH71" s="550"/>
      <c r="AI71" s="550"/>
      <c r="AJ71" s="1"/>
      <c r="AK71" s="1"/>
    </row>
    <row r="72" spans="1:37" ht="16.5" hidden="1" customHeight="1" thickTop="1" thickBot="1">
      <c r="A72" s="550"/>
      <c r="B72" s="550"/>
      <c r="C72" s="550"/>
      <c r="D72" s="550"/>
      <c r="E72" s="550"/>
      <c r="F72" s="551"/>
      <c r="G72" s="551"/>
      <c r="H72" s="551"/>
      <c r="I72" s="551"/>
      <c r="J72" s="550"/>
      <c r="K72" s="550"/>
      <c r="L72" s="550"/>
      <c r="M72" s="550"/>
      <c r="N72" s="550"/>
      <c r="O72" s="550"/>
      <c r="P72" s="550"/>
      <c r="Q72" s="550"/>
      <c r="R72" s="550"/>
      <c r="S72" s="550"/>
      <c r="T72" s="550"/>
      <c r="U72" s="550"/>
      <c r="V72" s="550"/>
      <c r="W72" s="550"/>
      <c r="X72" s="550"/>
      <c r="Y72" s="550"/>
      <c r="Z72" s="550"/>
      <c r="AA72" s="550"/>
      <c r="AB72" s="550"/>
      <c r="AC72" s="550"/>
      <c r="AD72" s="550"/>
      <c r="AE72" s="550"/>
      <c r="AF72" s="550"/>
      <c r="AG72" s="550"/>
      <c r="AH72" s="550"/>
      <c r="AI72" s="550"/>
      <c r="AJ72" s="1"/>
      <c r="AK72" s="1"/>
    </row>
    <row r="73" spans="1:37" ht="16.5" hidden="1" customHeight="1" thickTop="1" thickBot="1">
      <c r="A73" s="550"/>
      <c r="B73" s="550"/>
      <c r="C73" s="550"/>
      <c r="D73" s="550"/>
      <c r="E73" s="550"/>
      <c r="F73" s="551"/>
      <c r="G73" s="551"/>
      <c r="H73" s="551"/>
      <c r="I73" s="551"/>
      <c r="J73" s="550"/>
      <c r="K73" s="550"/>
      <c r="L73" s="550"/>
      <c r="M73" s="550"/>
      <c r="N73" s="550"/>
      <c r="O73" s="550"/>
      <c r="P73" s="550"/>
      <c r="Q73" s="550"/>
      <c r="R73" s="550"/>
      <c r="S73" s="550"/>
      <c r="T73" s="550"/>
      <c r="U73" s="550"/>
      <c r="V73" s="550"/>
      <c r="W73" s="550"/>
      <c r="X73" s="550"/>
      <c r="Y73" s="550"/>
      <c r="Z73" s="550"/>
      <c r="AA73" s="550"/>
      <c r="AB73" s="550"/>
      <c r="AC73" s="550"/>
      <c r="AD73" s="550"/>
      <c r="AE73" s="550"/>
      <c r="AF73" s="550"/>
      <c r="AG73" s="550"/>
      <c r="AH73" s="550"/>
      <c r="AI73" s="550"/>
      <c r="AJ73" s="1"/>
      <c r="AK73" s="1"/>
    </row>
    <row r="74" spans="1:37" ht="31.5" hidden="1" customHeight="1" thickTop="1" thickBot="1">
      <c r="A74" s="511" t="s">
        <v>37</v>
      </c>
      <c r="B74" s="511"/>
      <c r="C74" s="511"/>
      <c r="D74" s="511"/>
      <c r="E74" s="511"/>
      <c r="F74" s="511" t="s">
        <v>38</v>
      </c>
      <c r="G74" s="511"/>
      <c r="H74" s="511"/>
      <c r="I74" s="511"/>
      <c r="J74" s="511" t="s">
        <v>39</v>
      </c>
      <c r="K74" s="511"/>
      <c r="L74" s="511"/>
      <c r="M74" s="511"/>
      <c r="N74" s="511" t="s">
        <v>40</v>
      </c>
      <c r="O74" s="511"/>
      <c r="P74" s="511"/>
      <c r="Q74" s="511"/>
      <c r="R74" s="511"/>
      <c r="S74" s="511"/>
      <c r="T74" s="511"/>
      <c r="U74" s="511"/>
      <c r="V74" s="511"/>
      <c r="W74" s="511"/>
      <c r="X74" s="511" t="s">
        <v>41</v>
      </c>
      <c r="Y74" s="511"/>
      <c r="Z74" s="511"/>
      <c r="AA74" s="511"/>
      <c r="AB74" s="511"/>
      <c r="AC74" s="511"/>
      <c r="AD74" s="511"/>
      <c r="AE74" s="511"/>
      <c r="AF74" s="511" t="s">
        <v>42</v>
      </c>
      <c r="AG74" s="511"/>
      <c r="AH74" s="511"/>
      <c r="AI74" s="511"/>
      <c r="AJ74" s="1"/>
      <c r="AK74" s="1"/>
    </row>
    <row r="75" spans="1:37" ht="16.5" hidden="1" customHeight="1" thickTop="1" thickBot="1">
      <c r="A75" s="550">
        <v>7</v>
      </c>
      <c r="B75" s="550"/>
      <c r="C75" s="550"/>
      <c r="D75" s="550"/>
      <c r="E75" s="550"/>
      <c r="F75" s="551"/>
      <c r="G75" s="551"/>
      <c r="H75" s="551"/>
      <c r="I75" s="551"/>
      <c r="J75" s="550">
        <f>F75*$X$30</f>
        <v>0</v>
      </c>
      <c r="K75" s="550"/>
      <c r="L75" s="550"/>
      <c r="M75" s="550"/>
      <c r="N75" s="550"/>
      <c r="O75" s="550"/>
      <c r="P75" s="550"/>
      <c r="Q75" s="550"/>
      <c r="R75" s="550"/>
      <c r="S75" s="550"/>
      <c r="T75" s="550"/>
      <c r="U75" s="550"/>
      <c r="V75" s="550"/>
      <c r="W75" s="550"/>
      <c r="X75" s="550"/>
      <c r="Y75" s="550"/>
      <c r="Z75" s="550"/>
      <c r="AA75" s="550"/>
      <c r="AB75" s="550"/>
      <c r="AC75" s="550"/>
      <c r="AD75" s="550"/>
      <c r="AE75" s="550"/>
      <c r="AF75" s="550"/>
      <c r="AG75" s="550"/>
      <c r="AH75" s="550"/>
      <c r="AI75" s="550"/>
      <c r="AJ75" s="1"/>
      <c r="AK75" s="1"/>
    </row>
    <row r="76" spans="1:37" ht="16.5" hidden="1" customHeight="1" thickTop="1" thickBot="1">
      <c r="A76" s="550"/>
      <c r="B76" s="550"/>
      <c r="C76" s="550"/>
      <c r="D76" s="550"/>
      <c r="E76" s="550"/>
      <c r="F76" s="551"/>
      <c r="G76" s="551"/>
      <c r="H76" s="551"/>
      <c r="I76" s="551"/>
      <c r="J76" s="550"/>
      <c r="K76" s="550"/>
      <c r="L76" s="550"/>
      <c r="M76" s="550"/>
      <c r="N76" s="550"/>
      <c r="O76" s="550"/>
      <c r="P76" s="550"/>
      <c r="Q76" s="550"/>
      <c r="R76" s="550"/>
      <c r="S76" s="550"/>
      <c r="T76" s="550"/>
      <c r="U76" s="550"/>
      <c r="V76" s="550"/>
      <c r="W76" s="550"/>
      <c r="X76" s="550"/>
      <c r="Y76" s="550"/>
      <c r="Z76" s="550"/>
      <c r="AA76" s="550"/>
      <c r="AB76" s="550"/>
      <c r="AC76" s="550"/>
      <c r="AD76" s="550"/>
      <c r="AE76" s="550"/>
      <c r="AF76" s="550"/>
      <c r="AG76" s="550"/>
      <c r="AH76" s="550"/>
      <c r="AI76" s="550"/>
      <c r="AJ76" s="1"/>
      <c r="AK76" s="1"/>
    </row>
    <row r="77" spans="1:37" ht="16.5" hidden="1" customHeight="1" thickTop="1" thickBot="1">
      <c r="A77" s="550"/>
      <c r="B77" s="550"/>
      <c r="C77" s="550"/>
      <c r="D77" s="550"/>
      <c r="E77" s="550"/>
      <c r="F77" s="551"/>
      <c r="G77" s="551"/>
      <c r="H77" s="551"/>
      <c r="I77" s="551"/>
      <c r="J77" s="550"/>
      <c r="K77" s="550"/>
      <c r="L77" s="550"/>
      <c r="M77" s="550"/>
      <c r="N77" s="550"/>
      <c r="O77" s="550"/>
      <c r="P77" s="550"/>
      <c r="Q77" s="550"/>
      <c r="R77" s="550"/>
      <c r="S77" s="550"/>
      <c r="T77" s="550"/>
      <c r="U77" s="550"/>
      <c r="V77" s="550"/>
      <c r="W77" s="550"/>
      <c r="X77" s="550"/>
      <c r="Y77" s="550"/>
      <c r="Z77" s="550"/>
      <c r="AA77" s="550"/>
      <c r="AB77" s="550"/>
      <c r="AC77" s="550"/>
      <c r="AD77" s="550"/>
      <c r="AE77" s="550"/>
      <c r="AF77" s="550"/>
      <c r="AG77" s="550"/>
      <c r="AH77" s="550"/>
      <c r="AI77" s="550"/>
      <c r="AJ77" s="1"/>
      <c r="AK77" s="1"/>
    </row>
    <row r="78" spans="1:37" ht="16.5" hidden="1" customHeight="1" thickTop="1" thickBot="1">
      <c r="A78" s="550"/>
      <c r="B78" s="550"/>
      <c r="C78" s="550"/>
      <c r="D78" s="550"/>
      <c r="E78" s="550"/>
      <c r="F78" s="551"/>
      <c r="G78" s="551"/>
      <c r="H78" s="551"/>
      <c r="I78" s="551"/>
      <c r="J78" s="550"/>
      <c r="K78" s="550"/>
      <c r="L78" s="550"/>
      <c r="M78" s="550"/>
      <c r="N78" s="550"/>
      <c r="O78" s="550"/>
      <c r="P78" s="550"/>
      <c r="Q78" s="550"/>
      <c r="R78" s="550"/>
      <c r="S78" s="550"/>
      <c r="T78" s="550"/>
      <c r="U78" s="550"/>
      <c r="V78" s="550"/>
      <c r="W78" s="550"/>
      <c r="X78" s="550"/>
      <c r="Y78" s="550"/>
      <c r="Z78" s="550"/>
      <c r="AA78" s="550"/>
      <c r="AB78" s="550"/>
      <c r="AC78" s="550"/>
      <c r="AD78" s="550"/>
      <c r="AE78" s="550"/>
      <c r="AF78" s="550"/>
      <c r="AG78" s="550"/>
      <c r="AH78" s="550"/>
      <c r="AI78" s="550"/>
      <c r="AJ78" s="1"/>
      <c r="AK78" s="1"/>
    </row>
    <row r="79" spans="1:37" ht="16.5" hidden="1" customHeight="1" thickTop="1" thickBot="1">
      <c r="A79" s="550"/>
      <c r="B79" s="550"/>
      <c r="C79" s="550"/>
      <c r="D79" s="550"/>
      <c r="E79" s="550"/>
      <c r="F79" s="551"/>
      <c r="G79" s="551"/>
      <c r="H79" s="551"/>
      <c r="I79" s="551"/>
      <c r="J79" s="550"/>
      <c r="K79" s="550"/>
      <c r="L79" s="550"/>
      <c r="M79" s="550"/>
      <c r="N79" s="550"/>
      <c r="O79" s="550"/>
      <c r="P79" s="550"/>
      <c r="Q79" s="550"/>
      <c r="R79" s="550"/>
      <c r="S79" s="550"/>
      <c r="T79" s="550"/>
      <c r="U79" s="550"/>
      <c r="V79" s="550"/>
      <c r="W79" s="550"/>
      <c r="X79" s="550"/>
      <c r="Y79" s="550"/>
      <c r="Z79" s="550"/>
      <c r="AA79" s="550"/>
      <c r="AB79" s="550"/>
      <c r="AC79" s="550"/>
      <c r="AD79" s="550"/>
      <c r="AE79" s="550"/>
      <c r="AF79" s="550"/>
      <c r="AG79" s="550"/>
      <c r="AH79" s="550"/>
      <c r="AI79" s="550"/>
      <c r="AJ79" s="1"/>
      <c r="AK79" s="1"/>
    </row>
    <row r="80" spans="1:37" ht="31.5" hidden="1" customHeight="1" thickTop="1" thickBot="1">
      <c r="A80" s="511" t="s">
        <v>37</v>
      </c>
      <c r="B80" s="511"/>
      <c r="C80" s="511"/>
      <c r="D80" s="511"/>
      <c r="E80" s="511"/>
      <c r="F80" s="511" t="s">
        <v>38</v>
      </c>
      <c r="G80" s="511"/>
      <c r="H80" s="511"/>
      <c r="I80" s="511"/>
      <c r="J80" s="511" t="s">
        <v>39</v>
      </c>
      <c r="K80" s="511"/>
      <c r="L80" s="511"/>
      <c r="M80" s="511"/>
      <c r="N80" s="511" t="s">
        <v>40</v>
      </c>
      <c r="O80" s="511"/>
      <c r="P80" s="511"/>
      <c r="Q80" s="511"/>
      <c r="R80" s="511"/>
      <c r="S80" s="511"/>
      <c r="T80" s="511"/>
      <c r="U80" s="511"/>
      <c r="V80" s="511"/>
      <c r="W80" s="511"/>
      <c r="X80" s="511" t="s">
        <v>41</v>
      </c>
      <c r="Y80" s="511"/>
      <c r="Z80" s="511"/>
      <c r="AA80" s="511"/>
      <c r="AB80" s="511"/>
      <c r="AC80" s="511"/>
      <c r="AD80" s="511"/>
      <c r="AE80" s="511"/>
      <c r="AF80" s="511" t="s">
        <v>42</v>
      </c>
      <c r="AG80" s="511"/>
      <c r="AH80" s="511"/>
      <c r="AI80" s="511"/>
      <c r="AJ80" s="1"/>
      <c r="AK80" s="1"/>
    </row>
    <row r="81" spans="1:37" ht="16.5" hidden="1" customHeight="1" thickTop="1" thickBot="1">
      <c r="A81" s="550">
        <v>8</v>
      </c>
      <c r="B81" s="550"/>
      <c r="C81" s="550"/>
      <c r="D81" s="550"/>
      <c r="E81" s="550"/>
      <c r="F81" s="551"/>
      <c r="G81" s="551"/>
      <c r="H81" s="551"/>
      <c r="I81" s="551"/>
      <c r="J81" s="550">
        <f>F81*$X$30</f>
        <v>0</v>
      </c>
      <c r="K81" s="550"/>
      <c r="L81" s="550"/>
      <c r="M81" s="550"/>
      <c r="N81" s="550"/>
      <c r="O81" s="550"/>
      <c r="P81" s="550"/>
      <c r="Q81" s="550"/>
      <c r="R81" s="550"/>
      <c r="S81" s="550"/>
      <c r="T81" s="550"/>
      <c r="U81" s="550"/>
      <c r="V81" s="550"/>
      <c r="W81" s="550"/>
      <c r="X81" s="550"/>
      <c r="Y81" s="550"/>
      <c r="Z81" s="550"/>
      <c r="AA81" s="550"/>
      <c r="AB81" s="550"/>
      <c r="AC81" s="550"/>
      <c r="AD81" s="550"/>
      <c r="AE81" s="550"/>
      <c r="AF81" s="550"/>
      <c r="AG81" s="550"/>
      <c r="AH81" s="550"/>
      <c r="AI81" s="550"/>
      <c r="AJ81" s="1"/>
      <c r="AK81" s="1"/>
    </row>
    <row r="82" spans="1:37" ht="16.5" hidden="1" customHeight="1" thickTop="1" thickBot="1">
      <c r="A82" s="550"/>
      <c r="B82" s="550"/>
      <c r="C82" s="550"/>
      <c r="D82" s="550"/>
      <c r="E82" s="550"/>
      <c r="F82" s="551"/>
      <c r="G82" s="551"/>
      <c r="H82" s="551"/>
      <c r="I82" s="551"/>
      <c r="J82" s="550"/>
      <c r="K82" s="550"/>
      <c r="L82" s="550"/>
      <c r="M82" s="550"/>
      <c r="N82" s="550"/>
      <c r="O82" s="550"/>
      <c r="P82" s="550"/>
      <c r="Q82" s="550"/>
      <c r="R82" s="550"/>
      <c r="S82" s="550"/>
      <c r="T82" s="550"/>
      <c r="U82" s="550"/>
      <c r="V82" s="550"/>
      <c r="W82" s="550"/>
      <c r="X82" s="550"/>
      <c r="Y82" s="550"/>
      <c r="Z82" s="550"/>
      <c r="AA82" s="550"/>
      <c r="AB82" s="550"/>
      <c r="AC82" s="550"/>
      <c r="AD82" s="550"/>
      <c r="AE82" s="550"/>
      <c r="AF82" s="550"/>
      <c r="AG82" s="550"/>
      <c r="AH82" s="550"/>
      <c r="AI82" s="550"/>
      <c r="AJ82" s="1"/>
      <c r="AK82" s="1"/>
    </row>
    <row r="83" spans="1:37" ht="16.5" hidden="1" customHeight="1" thickTop="1" thickBot="1">
      <c r="A83" s="550"/>
      <c r="B83" s="550"/>
      <c r="C83" s="550"/>
      <c r="D83" s="550"/>
      <c r="E83" s="550"/>
      <c r="F83" s="551"/>
      <c r="G83" s="551"/>
      <c r="H83" s="551"/>
      <c r="I83" s="551"/>
      <c r="J83" s="550"/>
      <c r="K83" s="550"/>
      <c r="L83" s="550"/>
      <c r="M83" s="550"/>
      <c r="N83" s="550"/>
      <c r="O83" s="550"/>
      <c r="P83" s="550"/>
      <c r="Q83" s="550"/>
      <c r="R83" s="550"/>
      <c r="S83" s="550"/>
      <c r="T83" s="550"/>
      <c r="U83" s="550"/>
      <c r="V83" s="550"/>
      <c r="W83" s="550"/>
      <c r="X83" s="550"/>
      <c r="Y83" s="550"/>
      <c r="Z83" s="550"/>
      <c r="AA83" s="550"/>
      <c r="AB83" s="550"/>
      <c r="AC83" s="550"/>
      <c r="AD83" s="550"/>
      <c r="AE83" s="550"/>
      <c r="AF83" s="550"/>
      <c r="AG83" s="550"/>
      <c r="AH83" s="550"/>
      <c r="AI83" s="550"/>
      <c r="AJ83" s="1"/>
      <c r="AK83" s="1"/>
    </row>
    <row r="84" spans="1:37" ht="16.5" hidden="1" customHeight="1" thickTop="1" thickBot="1">
      <c r="A84" s="550"/>
      <c r="B84" s="550"/>
      <c r="C84" s="550"/>
      <c r="D84" s="550"/>
      <c r="E84" s="550"/>
      <c r="F84" s="551"/>
      <c r="G84" s="551"/>
      <c r="H84" s="551"/>
      <c r="I84" s="551"/>
      <c r="J84" s="550"/>
      <c r="K84" s="550"/>
      <c r="L84" s="550"/>
      <c r="M84" s="550"/>
      <c r="N84" s="550"/>
      <c r="O84" s="550"/>
      <c r="P84" s="550"/>
      <c r="Q84" s="550"/>
      <c r="R84" s="550"/>
      <c r="S84" s="550"/>
      <c r="T84" s="550"/>
      <c r="U84" s="550"/>
      <c r="V84" s="550"/>
      <c r="W84" s="550"/>
      <c r="X84" s="550"/>
      <c r="Y84" s="550"/>
      <c r="Z84" s="550"/>
      <c r="AA84" s="550"/>
      <c r="AB84" s="550"/>
      <c r="AC84" s="550"/>
      <c r="AD84" s="550"/>
      <c r="AE84" s="550"/>
      <c r="AF84" s="550"/>
      <c r="AG84" s="550"/>
      <c r="AH84" s="550"/>
      <c r="AI84" s="550"/>
      <c r="AJ84" s="1"/>
      <c r="AK84" s="1"/>
    </row>
    <row r="85" spans="1:37" ht="16.5" hidden="1" customHeight="1" thickTop="1" thickBot="1">
      <c r="A85" s="550"/>
      <c r="B85" s="550"/>
      <c r="C85" s="550"/>
      <c r="D85" s="550"/>
      <c r="E85" s="550"/>
      <c r="F85" s="551"/>
      <c r="G85" s="551"/>
      <c r="H85" s="551"/>
      <c r="I85" s="551"/>
      <c r="J85" s="550"/>
      <c r="K85" s="550"/>
      <c r="L85" s="550"/>
      <c r="M85" s="550"/>
      <c r="N85" s="550"/>
      <c r="O85" s="550"/>
      <c r="P85" s="550"/>
      <c r="Q85" s="550"/>
      <c r="R85" s="550"/>
      <c r="S85" s="550"/>
      <c r="T85" s="550"/>
      <c r="U85" s="550"/>
      <c r="V85" s="550"/>
      <c r="W85" s="550"/>
      <c r="X85" s="550"/>
      <c r="Y85" s="550"/>
      <c r="Z85" s="550"/>
      <c r="AA85" s="550"/>
      <c r="AB85" s="550"/>
      <c r="AC85" s="550"/>
      <c r="AD85" s="550"/>
      <c r="AE85" s="550"/>
      <c r="AF85" s="550"/>
      <c r="AG85" s="550"/>
      <c r="AH85" s="550"/>
      <c r="AI85" s="550"/>
      <c r="AJ85" s="1"/>
      <c r="AK85" s="1"/>
    </row>
    <row r="86" spans="1:37" ht="31.5" hidden="1" customHeight="1" thickTop="1" thickBot="1">
      <c r="A86" s="511" t="s">
        <v>37</v>
      </c>
      <c r="B86" s="511"/>
      <c r="C86" s="511"/>
      <c r="D86" s="511"/>
      <c r="E86" s="511"/>
      <c r="F86" s="511" t="s">
        <v>38</v>
      </c>
      <c r="G86" s="511"/>
      <c r="H86" s="511"/>
      <c r="I86" s="511"/>
      <c r="J86" s="511" t="s">
        <v>39</v>
      </c>
      <c r="K86" s="511"/>
      <c r="L86" s="511"/>
      <c r="M86" s="511"/>
      <c r="N86" s="511" t="s">
        <v>40</v>
      </c>
      <c r="O86" s="511"/>
      <c r="P86" s="511"/>
      <c r="Q86" s="511"/>
      <c r="R86" s="511"/>
      <c r="S86" s="511"/>
      <c r="T86" s="511"/>
      <c r="U86" s="511"/>
      <c r="V86" s="511"/>
      <c r="W86" s="511"/>
      <c r="X86" s="511" t="s">
        <v>41</v>
      </c>
      <c r="Y86" s="511"/>
      <c r="Z86" s="511"/>
      <c r="AA86" s="511"/>
      <c r="AB86" s="511"/>
      <c r="AC86" s="511"/>
      <c r="AD86" s="511"/>
      <c r="AE86" s="511"/>
      <c r="AF86" s="511" t="s">
        <v>42</v>
      </c>
      <c r="AG86" s="511"/>
      <c r="AH86" s="511"/>
      <c r="AI86" s="511"/>
      <c r="AJ86" s="1"/>
      <c r="AK86" s="1"/>
    </row>
    <row r="87" spans="1:37" ht="16.5" hidden="1" customHeight="1" thickTop="1" thickBot="1">
      <c r="A87" s="550">
        <v>9</v>
      </c>
      <c r="B87" s="550"/>
      <c r="C87" s="550"/>
      <c r="D87" s="550"/>
      <c r="E87" s="550"/>
      <c r="F87" s="551"/>
      <c r="G87" s="551"/>
      <c r="H87" s="551"/>
      <c r="I87" s="551"/>
      <c r="J87" s="550">
        <f>F87*$X$30</f>
        <v>0</v>
      </c>
      <c r="K87" s="550"/>
      <c r="L87" s="550"/>
      <c r="M87" s="550"/>
      <c r="N87" s="550"/>
      <c r="O87" s="550"/>
      <c r="P87" s="550"/>
      <c r="Q87" s="550"/>
      <c r="R87" s="550"/>
      <c r="S87" s="550"/>
      <c r="T87" s="550"/>
      <c r="U87" s="550"/>
      <c r="V87" s="550"/>
      <c r="W87" s="550"/>
      <c r="X87" s="550"/>
      <c r="Y87" s="550"/>
      <c r="Z87" s="550"/>
      <c r="AA87" s="550"/>
      <c r="AB87" s="550"/>
      <c r="AC87" s="550"/>
      <c r="AD87" s="550"/>
      <c r="AE87" s="550"/>
      <c r="AF87" s="550"/>
      <c r="AG87" s="550"/>
      <c r="AH87" s="550"/>
      <c r="AI87" s="550"/>
      <c r="AJ87" s="1"/>
      <c r="AK87" s="1"/>
    </row>
    <row r="88" spans="1:37" ht="16.5" hidden="1" customHeight="1" thickTop="1" thickBot="1">
      <c r="A88" s="550"/>
      <c r="B88" s="550"/>
      <c r="C88" s="550"/>
      <c r="D88" s="550"/>
      <c r="E88" s="550"/>
      <c r="F88" s="551"/>
      <c r="G88" s="551"/>
      <c r="H88" s="551"/>
      <c r="I88" s="551"/>
      <c r="J88" s="550"/>
      <c r="K88" s="550"/>
      <c r="L88" s="550"/>
      <c r="M88" s="550"/>
      <c r="N88" s="550"/>
      <c r="O88" s="550"/>
      <c r="P88" s="550"/>
      <c r="Q88" s="550"/>
      <c r="R88" s="550"/>
      <c r="S88" s="550"/>
      <c r="T88" s="550"/>
      <c r="U88" s="550"/>
      <c r="V88" s="550"/>
      <c r="W88" s="550"/>
      <c r="X88" s="550"/>
      <c r="Y88" s="550"/>
      <c r="Z88" s="550"/>
      <c r="AA88" s="550"/>
      <c r="AB88" s="550"/>
      <c r="AC88" s="550"/>
      <c r="AD88" s="550"/>
      <c r="AE88" s="550"/>
      <c r="AF88" s="550"/>
      <c r="AG88" s="550"/>
      <c r="AH88" s="550"/>
      <c r="AI88" s="550"/>
      <c r="AJ88" s="1"/>
      <c r="AK88" s="1"/>
    </row>
    <row r="89" spans="1:37" ht="16.5" hidden="1" customHeight="1" thickTop="1" thickBot="1">
      <c r="A89" s="550"/>
      <c r="B89" s="550"/>
      <c r="C89" s="550"/>
      <c r="D89" s="550"/>
      <c r="E89" s="550"/>
      <c r="F89" s="551"/>
      <c r="G89" s="551"/>
      <c r="H89" s="551"/>
      <c r="I89" s="551"/>
      <c r="J89" s="550"/>
      <c r="K89" s="550"/>
      <c r="L89" s="550"/>
      <c r="M89" s="550"/>
      <c r="N89" s="550"/>
      <c r="O89" s="550"/>
      <c r="P89" s="550"/>
      <c r="Q89" s="550"/>
      <c r="R89" s="550"/>
      <c r="S89" s="550"/>
      <c r="T89" s="550"/>
      <c r="U89" s="550"/>
      <c r="V89" s="550"/>
      <c r="W89" s="550"/>
      <c r="X89" s="550"/>
      <c r="Y89" s="550"/>
      <c r="Z89" s="550"/>
      <c r="AA89" s="550"/>
      <c r="AB89" s="550"/>
      <c r="AC89" s="550"/>
      <c r="AD89" s="550"/>
      <c r="AE89" s="550"/>
      <c r="AF89" s="550"/>
      <c r="AG89" s="550"/>
      <c r="AH89" s="550"/>
      <c r="AI89" s="550"/>
      <c r="AJ89" s="1"/>
      <c r="AK89" s="1"/>
    </row>
    <row r="90" spans="1:37" ht="16.5" hidden="1" customHeight="1" thickTop="1" thickBot="1">
      <c r="A90" s="550"/>
      <c r="B90" s="550"/>
      <c r="C90" s="550"/>
      <c r="D90" s="550"/>
      <c r="E90" s="550"/>
      <c r="F90" s="551"/>
      <c r="G90" s="551"/>
      <c r="H90" s="551"/>
      <c r="I90" s="551"/>
      <c r="J90" s="550"/>
      <c r="K90" s="550"/>
      <c r="L90" s="550"/>
      <c r="M90" s="550"/>
      <c r="N90" s="550"/>
      <c r="O90" s="550"/>
      <c r="P90" s="550"/>
      <c r="Q90" s="550"/>
      <c r="R90" s="550"/>
      <c r="S90" s="550"/>
      <c r="T90" s="550"/>
      <c r="U90" s="550"/>
      <c r="V90" s="550"/>
      <c r="W90" s="550"/>
      <c r="X90" s="550"/>
      <c r="Y90" s="550"/>
      <c r="Z90" s="550"/>
      <c r="AA90" s="550"/>
      <c r="AB90" s="550"/>
      <c r="AC90" s="550"/>
      <c r="AD90" s="550"/>
      <c r="AE90" s="550"/>
      <c r="AF90" s="550"/>
      <c r="AG90" s="550"/>
      <c r="AH90" s="550"/>
      <c r="AI90" s="550"/>
      <c r="AJ90" s="1"/>
      <c r="AK90" s="1"/>
    </row>
    <row r="91" spans="1:37" ht="16.5" hidden="1" customHeight="1" thickTop="1" thickBot="1">
      <c r="A91" s="550"/>
      <c r="B91" s="550"/>
      <c r="C91" s="550"/>
      <c r="D91" s="550"/>
      <c r="E91" s="550"/>
      <c r="F91" s="551"/>
      <c r="G91" s="551"/>
      <c r="H91" s="551"/>
      <c r="I91" s="551"/>
      <c r="J91" s="550"/>
      <c r="K91" s="550"/>
      <c r="L91" s="550"/>
      <c r="M91" s="550"/>
      <c r="N91" s="550"/>
      <c r="O91" s="550"/>
      <c r="P91" s="550"/>
      <c r="Q91" s="550"/>
      <c r="R91" s="550"/>
      <c r="S91" s="550"/>
      <c r="T91" s="550"/>
      <c r="U91" s="550"/>
      <c r="V91" s="550"/>
      <c r="W91" s="550"/>
      <c r="X91" s="550"/>
      <c r="Y91" s="550"/>
      <c r="Z91" s="550"/>
      <c r="AA91" s="550"/>
      <c r="AB91" s="550"/>
      <c r="AC91" s="550"/>
      <c r="AD91" s="550"/>
      <c r="AE91" s="550"/>
      <c r="AF91" s="550"/>
      <c r="AG91" s="550"/>
      <c r="AH91" s="550"/>
      <c r="AI91" s="550"/>
      <c r="AJ91" s="1"/>
      <c r="AK91" s="1"/>
    </row>
    <row r="92" spans="1:37" ht="31.5" hidden="1" customHeight="1" thickTop="1" thickBot="1">
      <c r="A92" s="511" t="s">
        <v>37</v>
      </c>
      <c r="B92" s="511"/>
      <c r="C92" s="511"/>
      <c r="D92" s="511"/>
      <c r="E92" s="511"/>
      <c r="F92" s="511" t="s">
        <v>38</v>
      </c>
      <c r="G92" s="511"/>
      <c r="H92" s="511"/>
      <c r="I92" s="511"/>
      <c r="J92" s="511" t="s">
        <v>39</v>
      </c>
      <c r="K92" s="511"/>
      <c r="L92" s="511"/>
      <c r="M92" s="511"/>
      <c r="N92" s="511" t="s">
        <v>40</v>
      </c>
      <c r="O92" s="511"/>
      <c r="P92" s="511"/>
      <c r="Q92" s="511"/>
      <c r="R92" s="511"/>
      <c r="S92" s="511"/>
      <c r="T92" s="511"/>
      <c r="U92" s="511"/>
      <c r="V92" s="511"/>
      <c r="W92" s="511"/>
      <c r="X92" s="511" t="s">
        <v>41</v>
      </c>
      <c r="Y92" s="511"/>
      <c r="Z92" s="511"/>
      <c r="AA92" s="511"/>
      <c r="AB92" s="511"/>
      <c r="AC92" s="511"/>
      <c r="AD92" s="511"/>
      <c r="AE92" s="511"/>
      <c r="AF92" s="511" t="s">
        <v>42</v>
      </c>
      <c r="AG92" s="511"/>
      <c r="AH92" s="511"/>
      <c r="AI92" s="511"/>
      <c r="AJ92" s="1"/>
      <c r="AK92" s="1"/>
    </row>
    <row r="93" spans="1:37" ht="16.5" hidden="1" customHeight="1" thickTop="1" thickBot="1">
      <c r="A93" s="550">
        <v>10</v>
      </c>
      <c r="B93" s="550"/>
      <c r="C93" s="550"/>
      <c r="D93" s="550"/>
      <c r="E93" s="550"/>
      <c r="F93" s="551"/>
      <c r="G93" s="551"/>
      <c r="H93" s="551"/>
      <c r="I93" s="551"/>
      <c r="J93" s="550">
        <f>F93*$X$30</f>
        <v>0</v>
      </c>
      <c r="K93" s="550"/>
      <c r="L93" s="550"/>
      <c r="M93" s="550"/>
      <c r="N93" s="550"/>
      <c r="O93" s="550"/>
      <c r="P93" s="550"/>
      <c r="Q93" s="550"/>
      <c r="R93" s="550"/>
      <c r="S93" s="550"/>
      <c r="T93" s="550"/>
      <c r="U93" s="550"/>
      <c r="V93" s="550"/>
      <c r="W93" s="550"/>
      <c r="X93" s="550"/>
      <c r="Y93" s="550"/>
      <c r="Z93" s="550"/>
      <c r="AA93" s="550"/>
      <c r="AB93" s="550"/>
      <c r="AC93" s="550"/>
      <c r="AD93" s="550"/>
      <c r="AE93" s="550"/>
      <c r="AF93" s="550"/>
      <c r="AG93" s="550"/>
      <c r="AH93" s="550"/>
      <c r="AI93" s="550"/>
      <c r="AJ93" s="1"/>
      <c r="AK93" s="1"/>
    </row>
    <row r="94" spans="1:37" ht="16.5" hidden="1" customHeight="1" thickTop="1" thickBot="1">
      <c r="A94" s="550"/>
      <c r="B94" s="550"/>
      <c r="C94" s="550"/>
      <c r="D94" s="550"/>
      <c r="E94" s="550"/>
      <c r="F94" s="551"/>
      <c r="G94" s="551"/>
      <c r="H94" s="551"/>
      <c r="I94" s="551"/>
      <c r="J94" s="550"/>
      <c r="K94" s="550"/>
      <c r="L94" s="550"/>
      <c r="M94" s="550"/>
      <c r="N94" s="550"/>
      <c r="O94" s="550"/>
      <c r="P94" s="550"/>
      <c r="Q94" s="550"/>
      <c r="R94" s="550"/>
      <c r="S94" s="550"/>
      <c r="T94" s="550"/>
      <c r="U94" s="550"/>
      <c r="V94" s="550"/>
      <c r="W94" s="550"/>
      <c r="X94" s="550"/>
      <c r="Y94" s="550"/>
      <c r="Z94" s="550"/>
      <c r="AA94" s="550"/>
      <c r="AB94" s="550"/>
      <c r="AC94" s="550"/>
      <c r="AD94" s="550"/>
      <c r="AE94" s="550"/>
      <c r="AF94" s="550"/>
      <c r="AG94" s="550"/>
      <c r="AH94" s="550"/>
      <c r="AI94" s="550"/>
      <c r="AJ94" s="1"/>
      <c r="AK94" s="1"/>
    </row>
    <row r="95" spans="1:37" ht="16.5" hidden="1" customHeight="1" thickTop="1" thickBot="1">
      <c r="A95" s="550"/>
      <c r="B95" s="550"/>
      <c r="C95" s="550"/>
      <c r="D95" s="550"/>
      <c r="E95" s="550"/>
      <c r="F95" s="551"/>
      <c r="G95" s="551"/>
      <c r="H95" s="551"/>
      <c r="I95" s="551"/>
      <c r="J95" s="550"/>
      <c r="K95" s="550"/>
      <c r="L95" s="550"/>
      <c r="M95" s="550"/>
      <c r="N95" s="550"/>
      <c r="O95" s="550"/>
      <c r="P95" s="550"/>
      <c r="Q95" s="550"/>
      <c r="R95" s="550"/>
      <c r="S95" s="550"/>
      <c r="T95" s="550"/>
      <c r="U95" s="550"/>
      <c r="V95" s="550"/>
      <c r="W95" s="550"/>
      <c r="X95" s="550"/>
      <c r="Y95" s="550"/>
      <c r="Z95" s="550"/>
      <c r="AA95" s="550"/>
      <c r="AB95" s="550"/>
      <c r="AC95" s="550"/>
      <c r="AD95" s="550"/>
      <c r="AE95" s="550"/>
      <c r="AF95" s="550"/>
      <c r="AG95" s="550"/>
      <c r="AH95" s="550"/>
      <c r="AI95" s="550"/>
      <c r="AJ95" s="1"/>
      <c r="AK95" s="1"/>
    </row>
    <row r="96" spans="1:37" ht="16.5" hidden="1" customHeight="1" thickTop="1" thickBot="1">
      <c r="A96" s="550"/>
      <c r="B96" s="550"/>
      <c r="C96" s="550"/>
      <c r="D96" s="550"/>
      <c r="E96" s="550"/>
      <c r="F96" s="551"/>
      <c r="G96" s="551"/>
      <c r="H96" s="551"/>
      <c r="I96" s="551"/>
      <c r="J96" s="550"/>
      <c r="K96" s="550"/>
      <c r="L96" s="550"/>
      <c r="M96" s="550"/>
      <c r="N96" s="550"/>
      <c r="O96" s="550"/>
      <c r="P96" s="550"/>
      <c r="Q96" s="550"/>
      <c r="R96" s="550"/>
      <c r="S96" s="550"/>
      <c r="T96" s="550"/>
      <c r="U96" s="550"/>
      <c r="V96" s="550"/>
      <c r="W96" s="550"/>
      <c r="X96" s="550"/>
      <c r="Y96" s="550"/>
      <c r="Z96" s="550"/>
      <c r="AA96" s="550"/>
      <c r="AB96" s="550"/>
      <c r="AC96" s="550"/>
      <c r="AD96" s="550"/>
      <c r="AE96" s="550"/>
      <c r="AF96" s="550"/>
      <c r="AG96" s="550"/>
      <c r="AH96" s="550"/>
      <c r="AI96" s="550"/>
      <c r="AJ96" s="1"/>
      <c r="AK96" s="1"/>
    </row>
    <row r="97" spans="1:37" ht="16.5" hidden="1" customHeight="1" thickTop="1" thickBot="1">
      <c r="A97" s="550"/>
      <c r="B97" s="550"/>
      <c r="C97" s="550"/>
      <c r="D97" s="550"/>
      <c r="E97" s="550"/>
      <c r="F97" s="551"/>
      <c r="G97" s="551"/>
      <c r="H97" s="551"/>
      <c r="I97" s="551"/>
      <c r="J97" s="550"/>
      <c r="K97" s="550"/>
      <c r="L97" s="550"/>
      <c r="M97" s="550"/>
      <c r="N97" s="550"/>
      <c r="O97" s="550"/>
      <c r="P97" s="550"/>
      <c r="Q97" s="550"/>
      <c r="R97" s="550"/>
      <c r="S97" s="550"/>
      <c r="T97" s="550"/>
      <c r="U97" s="550"/>
      <c r="V97" s="550"/>
      <c r="W97" s="550"/>
      <c r="X97" s="550"/>
      <c r="Y97" s="550"/>
      <c r="Z97" s="550"/>
      <c r="AA97" s="550"/>
      <c r="AB97" s="550"/>
      <c r="AC97" s="550"/>
      <c r="AD97" s="550"/>
      <c r="AE97" s="550"/>
      <c r="AF97" s="550"/>
      <c r="AG97" s="550"/>
      <c r="AH97" s="550"/>
      <c r="AI97" s="550"/>
      <c r="AJ97" s="1"/>
      <c r="AK97" s="1"/>
    </row>
    <row r="98" spans="1:37" ht="31.5" hidden="1" customHeight="1" thickTop="1" thickBot="1">
      <c r="A98" s="511" t="s">
        <v>37</v>
      </c>
      <c r="B98" s="511"/>
      <c r="C98" s="511"/>
      <c r="D98" s="511"/>
      <c r="E98" s="511"/>
      <c r="F98" s="511" t="s">
        <v>38</v>
      </c>
      <c r="G98" s="511"/>
      <c r="H98" s="511"/>
      <c r="I98" s="511"/>
      <c r="J98" s="511" t="s">
        <v>39</v>
      </c>
      <c r="K98" s="511"/>
      <c r="L98" s="511"/>
      <c r="M98" s="511"/>
      <c r="N98" s="511" t="s">
        <v>40</v>
      </c>
      <c r="O98" s="511"/>
      <c r="P98" s="511"/>
      <c r="Q98" s="511"/>
      <c r="R98" s="511"/>
      <c r="S98" s="511"/>
      <c r="T98" s="511"/>
      <c r="U98" s="511"/>
      <c r="V98" s="511"/>
      <c r="W98" s="511"/>
      <c r="X98" s="511" t="s">
        <v>41</v>
      </c>
      <c r="Y98" s="511"/>
      <c r="Z98" s="511"/>
      <c r="AA98" s="511"/>
      <c r="AB98" s="511"/>
      <c r="AC98" s="511"/>
      <c r="AD98" s="511"/>
      <c r="AE98" s="511"/>
      <c r="AF98" s="511" t="s">
        <v>42</v>
      </c>
      <c r="AG98" s="511"/>
      <c r="AH98" s="511"/>
      <c r="AI98" s="511"/>
      <c r="AJ98" s="1"/>
      <c r="AK98" s="1"/>
    </row>
    <row r="99" spans="1:37" ht="16.5" hidden="1" customHeight="1" thickTop="1" thickBot="1">
      <c r="A99" s="550">
        <v>11</v>
      </c>
      <c r="B99" s="550"/>
      <c r="C99" s="550"/>
      <c r="D99" s="550"/>
      <c r="E99" s="550"/>
      <c r="F99" s="551"/>
      <c r="G99" s="551"/>
      <c r="H99" s="551"/>
      <c r="I99" s="551"/>
      <c r="J99" s="550">
        <f>F99*$X$30</f>
        <v>0</v>
      </c>
      <c r="K99" s="550"/>
      <c r="L99" s="550"/>
      <c r="M99" s="550"/>
      <c r="N99" s="550"/>
      <c r="O99" s="550"/>
      <c r="P99" s="550"/>
      <c r="Q99" s="550"/>
      <c r="R99" s="550"/>
      <c r="S99" s="550"/>
      <c r="T99" s="550"/>
      <c r="U99" s="550"/>
      <c r="V99" s="550"/>
      <c r="W99" s="550"/>
      <c r="X99" s="550"/>
      <c r="Y99" s="550"/>
      <c r="Z99" s="550"/>
      <c r="AA99" s="550"/>
      <c r="AB99" s="550"/>
      <c r="AC99" s="550"/>
      <c r="AD99" s="550"/>
      <c r="AE99" s="550"/>
      <c r="AF99" s="550"/>
      <c r="AG99" s="550"/>
      <c r="AH99" s="550"/>
      <c r="AI99" s="550"/>
      <c r="AJ99" s="1"/>
      <c r="AK99" s="1"/>
    </row>
    <row r="100" spans="1:37" ht="16.5" hidden="1" customHeight="1" thickTop="1" thickBot="1">
      <c r="A100" s="550"/>
      <c r="B100" s="550"/>
      <c r="C100" s="550"/>
      <c r="D100" s="550"/>
      <c r="E100" s="550"/>
      <c r="F100" s="551"/>
      <c r="G100" s="551"/>
      <c r="H100" s="551"/>
      <c r="I100" s="551"/>
      <c r="J100" s="550"/>
      <c r="K100" s="550"/>
      <c r="L100" s="550"/>
      <c r="M100" s="550"/>
      <c r="N100" s="550"/>
      <c r="O100" s="550"/>
      <c r="P100" s="550"/>
      <c r="Q100" s="550"/>
      <c r="R100" s="550"/>
      <c r="S100" s="550"/>
      <c r="T100" s="550"/>
      <c r="U100" s="550"/>
      <c r="V100" s="550"/>
      <c r="W100" s="550"/>
      <c r="X100" s="550"/>
      <c r="Y100" s="550"/>
      <c r="Z100" s="550"/>
      <c r="AA100" s="550"/>
      <c r="AB100" s="550"/>
      <c r="AC100" s="550"/>
      <c r="AD100" s="550"/>
      <c r="AE100" s="550"/>
      <c r="AF100" s="550"/>
      <c r="AG100" s="550"/>
      <c r="AH100" s="550"/>
      <c r="AI100" s="550"/>
      <c r="AJ100" s="1"/>
      <c r="AK100" s="1"/>
    </row>
    <row r="101" spans="1:37" ht="16.5" hidden="1" customHeight="1" thickTop="1" thickBot="1">
      <c r="A101" s="550"/>
      <c r="B101" s="550"/>
      <c r="C101" s="550"/>
      <c r="D101" s="550"/>
      <c r="E101" s="550"/>
      <c r="F101" s="551"/>
      <c r="G101" s="551"/>
      <c r="H101" s="551"/>
      <c r="I101" s="551"/>
      <c r="J101" s="550"/>
      <c r="K101" s="550"/>
      <c r="L101" s="550"/>
      <c r="M101" s="550"/>
      <c r="N101" s="550"/>
      <c r="O101" s="550"/>
      <c r="P101" s="550"/>
      <c r="Q101" s="550"/>
      <c r="R101" s="550"/>
      <c r="S101" s="550"/>
      <c r="T101" s="550"/>
      <c r="U101" s="550"/>
      <c r="V101" s="550"/>
      <c r="W101" s="550"/>
      <c r="X101" s="550"/>
      <c r="Y101" s="550"/>
      <c r="Z101" s="550"/>
      <c r="AA101" s="550"/>
      <c r="AB101" s="550"/>
      <c r="AC101" s="550"/>
      <c r="AD101" s="550"/>
      <c r="AE101" s="550"/>
      <c r="AF101" s="550"/>
      <c r="AG101" s="550"/>
      <c r="AH101" s="550"/>
      <c r="AI101" s="550"/>
      <c r="AJ101" s="1"/>
      <c r="AK101" s="1"/>
    </row>
    <row r="102" spans="1:37" ht="16.5" hidden="1" customHeight="1" thickTop="1" thickBot="1">
      <c r="A102" s="550"/>
      <c r="B102" s="550"/>
      <c r="C102" s="550"/>
      <c r="D102" s="550"/>
      <c r="E102" s="550"/>
      <c r="F102" s="551"/>
      <c r="G102" s="551"/>
      <c r="H102" s="551"/>
      <c r="I102" s="551"/>
      <c r="J102" s="550"/>
      <c r="K102" s="550"/>
      <c r="L102" s="550"/>
      <c r="M102" s="550"/>
      <c r="N102" s="550"/>
      <c r="O102" s="550"/>
      <c r="P102" s="550"/>
      <c r="Q102" s="550"/>
      <c r="R102" s="550"/>
      <c r="S102" s="550"/>
      <c r="T102" s="550"/>
      <c r="U102" s="550"/>
      <c r="V102" s="550"/>
      <c r="W102" s="550"/>
      <c r="X102" s="550"/>
      <c r="Y102" s="550"/>
      <c r="Z102" s="550"/>
      <c r="AA102" s="550"/>
      <c r="AB102" s="550"/>
      <c r="AC102" s="550"/>
      <c r="AD102" s="550"/>
      <c r="AE102" s="550"/>
      <c r="AF102" s="550"/>
      <c r="AG102" s="550"/>
      <c r="AH102" s="550"/>
      <c r="AI102" s="550"/>
      <c r="AJ102" s="1"/>
      <c r="AK102" s="1"/>
    </row>
    <row r="103" spans="1:37" ht="16.5" hidden="1" customHeight="1" thickTop="1" thickBot="1">
      <c r="A103" s="550"/>
      <c r="B103" s="550"/>
      <c r="C103" s="550"/>
      <c r="D103" s="550"/>
      <c r="E103" s="550"/>
      <c r="F103" s="551"/>
      <c r="G103" s="551"/>
      <c r="H103" s="551"/>
      <c r="I103" s="551"/>
      <c r="J103" s="550"/>
      <c r="K103" s="550"/>
      <c r="L103" s="550"/>
      <c r="M103" s="550"/>
      <c r="N103" s="550"/>
      <c r="O103" s="550"/>
      <c r="P103" s="550"/>
      <c r="Q103" s="550"/>
      <c r="R103" s="550"/>
      <c r="S103" s="550"/>
      <c r="T103" s="550"/>
      <c r="U103" s="550"/>
      <c r="V103" s="550"/>
      <c r="W103" s="550"/>
      <c r="X103" s="550"/>
      <c r="Y103" s="550"/>
      <c r="Z103" s="550"/>
      <c r="AA103" s="550"/>
      <c r="AB103" s="550"/>
      <c r="AC103" s="550"/>
      <c r="AD103" s="550"/>
      <c r="AE103" s="550"/>
      <c r="AF103" s="550"/>
      <c r="AG103" s="550"/>
      <c r="AH103" s="550"/>
      <c r="AI103" s="550"/>
      <c r="AJ103" s="1"/>
      <c r="AK103" s="1"/>
    </row>
    <row r="104" spans="1:37" ht="31.5" hidden="1" customHeight="1" thickTop="1" thickBot="1">
      <c r="A104" s="511" t="s">
        <v>37</v>
      </c>
      <c r="B104" s="511"/>
      <c r="C104" s="511"/>
      <c r="D104" s="511"/>
      <c r="E104" s="511"/>
      <c r="F104" s="511" t="s">
        <v>38</v>
      </c>
      <c r="G104" s="511"/>
      <c r="H104" s="511"/>
      <c r="I104" s="511"/>
      <c r="J104" s="511" t="s">
        <v>39</v>
      </c>
      <c r="K104" s="511"/>
      <c r="L104" s="511"/>
      <c r="M104" s="511"/>
      <c r="N104" s="511" t="s">
        <v>40</v>
      </c>
      <c r="O104" s="511"/>
      <c r="P104" s="511"/>
      <c r="Q104" s="511"/>
      <c r="R104" s="511"/>
      <c r="S104" s="511"/>
      <c r="T104" s="511"/>
      <c r="U104" s="511"/>
      <c r="V104" s="511"/>
      <c r="W104" s="511"/>
      <c r="X104" s="511" t="s">
        <v>41</v>
      </c>
      <c r="Y104" s="511"/>
      <c r="Z104" s="511"/>
      <c r="AA104" s="511"/>
      <c r="AB104" s="511"/>
      <c r="AC104" s="511"/>
      <c r="AD104" s="511"/>
      <c r="AE104" s="511"/>
      <c r="AF104" s="511" t="s">
        <v>42</v>
      </c>
      <c r="AG104" s="511"/>
      <c r="AH104" s="511"/>
      <c r="AI104" s="511"/>
      <c r="AJ104" s="1"/>
      <c r="AK104" s="1"/>
    </row>
    <row r="105" spans="1:37" ht="16.5" hidden="1" customHeight="1" thickTop="1" thickBot="1">
      <c r="A105" s="550">
        <v>12</v>
      </c>
      <c r="B105" s="550"/>
      <c r="C105" s="550"/>
      <c r="D105" s="550"/>
      <c r="E105" s="550"/>
      <c r="F105" s="551"/>
      <c r="G105" s="551"/>
      <c r="H105" s="551"/>
      <c r="I105" s="551"/>
      <c r="J105" s="550">
        <f>F105*$X$30</f>
        <v>0</v>
      </c>
      <c r="K105" s="550"/>
      <c r="L105" s="550"/>
      <c r="M105" s="550"/>
      <c r="N105" s="550"/>
      <c r="O105" s="550"/>
      <c r="P105" s="550"/>
      <c r="Q105" s="550"/>
      <c r="R105" s="550"/>
      <c r="S105" s="550"/>
      <c r="T105" s="550"/>
      <c r="U105" s="550"/>
      <c r="V105" s="550"/>
      <c r="W105" s="550"/>
      <c r="X105" s="550"/>
      <c r="Y105" s="550"/>
      <c r="Z105" s="550"/>
      <c r="AA105" s="550"/>
      <c r="AB105" s="550"/>
      <c r="AC105" s="550"/>
      <c r="AD105" s="550"/>
      <c r="AE105" s="550"/>
      <c r="AF105" s="550"/>
      <c r="AG105" s="550"/>
      <c r="AH105" s="550"/>
      <c r="AI105" s="550"/>
      <c r="AJ105" s="1"/>
      <c r="AK105" s="1"/>
    </row>
    <row r="106" spans="1:37" ht="16.5" hidden="1" customHeight="1" thickTop="1" thickBot="1">
      <c r="A106" s="550"/>
      <c r="B106" s="550"/>
      <c r="C106" s="550"/>
      <c r="D106" s="550"/>
      <c r="E106" s="550"/>
      <c r="F106" s="551"/>
      <c r="G106" s="551"/>
      <c r="H106" s="551"/>
      <c r="I106" s="551"/>
      <c r="J106" s="550"/>
      <c r="K106" s="550"/>
      <c r="L106" s="550"/>
      <c r="M106" s="550"/>
      <c r="N106" s="550"/>
      <c r="O106" s="550"/>
      <c r="P106" s="550"/>
      <c r="Q106" s="550"/>
      <c r="R106" s="550"/>
      <c r="S106" s="550"/>
      <c r="T106" s="550"/>
      <c r="U106" s="550"/>
      <c r="V106" s="550"/>
      <c r="W106" s="550"/>
      <c r="X106" s="550"/>
      <c r="Y106" s="550"/>
      <c r="Z106" s="550"/>
      <c r="AA106" s="550"/>
      <c r="AB106" s="550"/>
      <c r="AC106" s="550"/>
      <c r="AD106" s="550"/>
      <c r="AE106" s="550"/>
      <c r="AF106" s="550"/>
      <c r="AG106" s="550"/>
      <c r="AH106" s="550"/>
      <c r="AI106" s="550"/>
      <c r="AJ106" s="1"/>
      <c r="AK106" s="1"/>
    </row>
    <row r="107" spans="1:37" ht="16.5" hidden="1" customHeight="1" thickTop="1" thickBot="1">
      <c r="A107" s="550"/>
      <c r="B107" s="550"/>
      <c r="C107" s="550"/>
      <c r="D107" s="550"/>
      <c r="E107" s="550"/>
      <c r="F107" s="551"/>
      <c r="G107" s="551"/>
      <c r="H107" s="551"/>
      <c r="I107" s="551"/>
      <c r="J107" s="550"/>
      <c r="K107" s="550"/>
      <c r="L107" s="550"/>
      <c r="M107" s="550"/>
      <c r="N107" s="550"/>
      <c r="O107" s="550"/>
      <c r="P107" s="550"/>
      <c r="Q107" s="550"/>
      <c r="R107" s="550"/>
      <c r="S107" s="550"/>
      <c r="T107" s="550"/>
      <c r="U107" s="550"/>
      <c r="V107" s="550"/>
      <c r="W107" s="550"/>
      <c r="X107" s="550"/>
      <c r="Y107" s="550"/>
      <c r="Z107" s="550"/>
      <c r="AA107" s="550"/>
      <c r="AB107" s="550"/>
      <c r="AC107" s="550"/>
      <c r="AD107" s="550"/>
      <c r="AE107" s="550"/>
      <c r="AF107" s="550"/>
      <c r="AG107" s="550"/>
      <c r="AH107" s="550"/>
      <c r="AI107" s="550"/>
      <c r="AJ107" s="1"/>
      <c r="AK107" s="1"/>
    </row>
    <row r="108" spans="1:37" ht="16.5" hidden="1" customHeight="1" thickTop="1" thickBot="1">
      <c r="A108" s="550"/>
      <c r="B108" s="550"/>
      <c r="C108" s="550"/>
      <c r="D108" s="550"/>
      <c r="E108" s="550"/>
      <c r="F108" s="551"/>
      <c r="G108" s="551"/>
      <c r="H108" s="551"/>
      <c r="I108" s="551"/>
      <c r="J108" s="550"/>
      <c r="K108" s="550"/>
      <c r="L108" s="550"/>
      <c r="M108" s="550"/>
      <c r="N108" s="550"/>
      <c r="O108" s="550"/>
      <c r="P108" s="550"/>
      <c r="Q108" s="550"/>
      <c r="R108" s="550"/>
      <c r="S108" s="550"/>
      <c r="T108" s="550"/>
      <c r="U108" s="550"/>
      <c r="V108" s="550"/>
      <c r="W108" s="550"/>
      <c r="X108" s="550"/>
      <c r="Y108" s="550"/>
      <c r="Z108" s="550"/>
      <c r="AA108" s="550"/>
      <c r="AB108" s="550"/>
      <c r="AC108" s="550"/>
      <c r="AD108" s="550"/>
      <c r="AE108" s="550"/>
      <c r="AF108" s="550"/>
      <c r="AG108" s="550"/>
      <c r="AH108" s="550"/>
      <c r="AI108" s="550"/>
      <c r="AJ108" s="1"/>
      <c r="AK108" s="1"/>
    </row>
    <row r="109" spans="1:37" ht="16.5" hidden="1" customHeight="1" thickTop="1" thickBot="1">
      <c r="A109" s="550"/>
      <c r="B109" s="550"/>
      <c r="C109" s="550"/>
      <c r="D109" s="550"/>
      <c r="E109" s="550"/>
      <c r="F109" s="551"/>
      <c r="G109" s="551"/>
      <c r="H109" s="551"/>
      <c r="I109" s="551"/>
      <c r="J109" s="550"/>
      <c r="K109" s="550"/>
      <c r="L109" s="550"/>
      <c r="M109" s="550"/>
      <c r="N109" s="550"/>
      <c r="O109" s="550"/>
      <c r="P109" s="550"/>
      <c r="Q109" s="550"/>
      <c r="R109" s="550"/>
      <c r="S109" s="550"/>
      <c r="T109" s="550"/>
      <c r="U109" s="550"/>
      <c r="V109" s="550"/>
      <c r="W109" s="550"/>
      <c r="X109" s="550"/>
      <c r="Y109" s="550"/>
      <c r="Z109" s="550"/>
      <c r="AA109" s="550"/>
      <c r="AB109" s="550"/>
      <c r="AC109" s="550"/>
      <c r="AD109" s="550"/>
      <c r="AE109" s="550"/>
      <c r="AF109" s="550"/>
      <c r="AG109" s="550"/>
      <c r="AH109" s="550"/>
      <c r="AI109" s="550"/>
      <c r="AJ109" s="1"/>
      <c r="AK109" s="1"/>
    </row>
    <row r="110" spans="1:37" s="12" customFormat="1" ht="19.5" customHeight="1" thickTop="1" thickBot="1">
      <c r="A110" s="511" t="s">
        <v>43</v>
      </c>
      <c r="B110" s="511"/>
      <c r="C110" s="511"/>
      <c r="D110" s="511"/>
      <c r="E110" s="511"/>
      <c r="F110" s="511"/>
      <c r="G110" s="511"/>
      <c r="H110" s="511"/>
      <c r="I110" s="511"/>
      <c r="J110" s="511"/>
      <c r="K110" s="511"/>
      <c r="L110" s="511"/>
      <c r="M110" s="511"/>
      <c r="N110" s="511"/>
      <c r="O110" s="511"/>
      <c r="P110" s="511"/>
      <c r="Q110" s="511"/>
      <c r="R110" s="511"/>
      <c r="S110" s="511"/>
      <c r="T110" s="511"/>
      <c r="U110" s="511"/>
      <c r="V110" s="511"/>
      <c r="W110" s="511"/>
      <c r="X110" s="511"/>
      <c r="Y110" s="511"/>
      <c r="Z110" s="511"/>
      <c r="AA110" s="511"/>
      <c r="AB110" s="511"/>
      <c r="AC110" s="511"/>
      <c r="AD110" s="511"/>
      <c r="AE110" s="511"/>
      <c r="AF110" s="511"/>
      <c r="AG110" s="511"/>
      <c r="AH110" s="511"/>
      <c r="AI110" s="511"/>
    </row>
    <row r="111" spans="1:37" s="12" customFormat="1" ht="15.75" customHeight="1" thickTop="1">
      <c r="A111" s="13"/>
      <c r="B111" s="14"/>
      <c r="C111" s="14"/>
      <c r="D111" s="14"/>
      <c r="E111" s="14"/>
      <c r="F111" s="14"/>
      <c r="G111" s="14"/>
      <c r="H111" s="14"/>
      <c r="I111" s="14"/>
      <c r="J111" s="14"/>
      <c r="K111" s="14"/>
      <c r="L111" s="14"/>
      <c r="M111" s="14"/>
      <c r="N111" s="552" t="s">
        <v>44</v>
      </c>
      <c r="O111" s="552"/>
      <c r="P111" s="552"/>
      <c r="Q111" s="552"/>
      <c r="R111" s="552"/>
      <c r="S111" s="552"/>
      <c r="T111" s="552"/>
      <c r="U111" s="552"/>
      <c r="V111" s="552"/>
      <c r="W111" s="552"/>
      <c r="X111" s="552"/>
      <c r="Y111" s="553" t="s">
        <v>45</v>
      </c>
      <c r="Z111" s="553"/>
      <c r="AA111" s="553"/>
      <c r="AB111" s="553"/>
      <c r="AC111" s="553"/>
      <c r="AD111" s="553"/>
      <c r="AE111" s="553"/>
      <c r="AF111" s="554"/>
      <c r="AG111" s="15"/>
      <c r="AH111" s="16" t="s">
        <v>46</v>
      </c>
      <c r="AI111" s="17" t="s">
        <v>47</v>
      </c>
    </row>
    <row r="112" spans="1:37" s="12" customFormat="1" ht="15" customHeight="1">
      <c r="A112" s="556" t="s">
        <v>48</v>
      </c>
      <c r="B112" s="557"/>
      <c r="C112" s="557"/>
      <c r="D112" s="557"/>
      <c r="E112" s="557"/>
      <c r="F112" s="557"/>
      <c r="G112" s="14" t="s">
        <v>49</v>
      </c>
      <c r="H112" s="18"/>
      <c r="I112" s="14"/>
      <c r="J112" s="14" t="s">
        <v>47</v>
      </c>
      <c r="K112" s="18" t="s">
        <v>50</v>
      </c>
      <c r="L112" s="14"/>
      <c r="M112" s="14"/>
      <c r="N112" s="558"/>
      <c r="O112" s="558"/>
      <c r="P112" s="558"/>
      <c r="Q112" s="558"/>
      <c r="R112" s="558"/>
      <c r="S112" s="558"/>
      <c r="T112" s="558"/>
      <c r="U112" s="558"/>
      <c r="V112" s="558"/>
      <c r="W112" s="558"/>
      <c r="X112" s="558"/>
      <c r="Y112" s="562" t="s">
        <v>51</v>
      </c>
      <c r="Z112" s="557"/>
      <c r="AA112" s="557"/>
      <c r="AB112" s="557"/>
      <c r="AC112" s="557"/>
      <c r="AD112" s="557"/>
      <c r="AE112" s="557"/>
      <c r="AF112" s="563"/>
      <c r="AG112" s="15"/>
      <c r="AH112" s="18"/>
      <c r="AI112" s="19"/>
    </row>
    <row r="113" spans="1:35" s="12" customFormat="1">
      <c r="A113" s="556"/>
      <c r="B113" s="557"/>
      <c r="C113" s="557"/>
      <c r="D113" s="557"/>
      <c r="E113" s="557"/>
      <c r="F113" s="557"/>
      <c r="G113" s="557"/>
      <c r="H113" s="557"/>
      <c r="I113" s="557"/>
      <c r="J113" s="557"/>
      <c r="K113" s="557"/>
      <c r="L113" s="557"/>
      <c r="M113" s="14"/>
      <c r="N113" s="558"/>
      <c r="O113" s="558"/>
      <c r="P113" s="558"/>
      <c r="Q113" s="558"/>
      <c r="R113" s="558"/>
      <c r="S113" s="558"/>
      <c r="T113" s="558"/>
      <c r="U113" s="558"/>
      <c r="V113" s="558"/>
      <c r="W113" s="558"/>
      <c r="X113" s="558"/>
      <c r="Y113" s="14"/>
      <c r="Z113" s="14"/>
      <c r="AA113" s="14"/>
      <c r="AB113" s="14"/>
      <c r="AC113" s="14"/>
      <c r="AD113" s="14"/>
      <c r="AE113" s="14"/>
      <c r="AF113" s="14"/>
      <c r="AG113" s="14"/>
      <c r="AH113" s="14"/>
      <c r="AI113" s="20"/>
    </row>
    <row r="114" spans="1:35" s="12" customFormat="1" ht="15" customHeight="1">
      <c r="A114" s="556"/>
      <c r="B114" s="557"/>
      <c r="C114" s="557"/>
      <c r="D114" s="557"/>
      <c r="E114" s="557"/>
      <c r="F114" s="557"/>
      <c r="G114" s="557"/>
      <c r="H114" s="557"/>
      <c r="I114" s="557"/>
      <c r="J114" s="557"/>
      <c r="K114" s="557"/>
      <c r="L114" s="557"/>
      <c r="M114" s="14"/>
      <c r="N114" s="557" t="s">
        <v>52</v>
      </c>
      <c r="O114" s="557"/>
      <c r="P114" s="557"/>
      <c r="Q114" s="557"/>
      <c r="R114" s="557"/>
      <c r="S114" s="557"/>
      <c r="T114" s="557"/>
      <c r="U114" s="557"/>
      <c r="V114" s="557"/>
      <c r="W114" s="557"/>
      <c r="X114" s="557"/>
      <c r="Y114" s="557" t="s">
        <v>45</v>
      </c>
      <c r="Z114" s="557"/>
      <c r="AA114" s="557"/>
      <c r="AB114" s="557"/>
      <c r="AC114" s="557"/>
      <c r="AD114" s="557"/>
      <c r="AE114" s="557"/>
      <c r="AF114" s="557"/>
      <c r="AG114" s="14"/>
      <c r="AH114" s="21" t="s">
        <v>46</v>
      </c>
      <c r="AI114" s="22" t="s">
        <v>47</v>
      </c>
    </row>
    <row r="115" spans="1:35" s="12" customFormat="1" ht="15" customHeight="1">
      <c r="A115" s="556" t="s">
        <v>53</v>
      </c>
      <c r="B115" s="557"/>
      <c r="C115" s="557"/>
      <c r="D115" s="557"/>
      <c r="E115" s="557"/>
      <c r="F115" s="557"/>
      <c r="G115" s="14" t="s">
        <v>49</v>
      </c>
      <c r="H115" s="18"/>
      <c r="I115" s="14"/>
      <c r="J115" s="14" t="s">
        <v>47</v>
      </c>
      <c r="K115" s="18" t="s">
        <v>50</v>
      </c>
      <c r="L115" s="14"/>
      <c r="M115" s="14"/>
      <c r="N115" s="558"/>
      <c r="O115" s="558"/>
      <c r="P115" s="558"/>
      <c r="Q115" s="558"/>
      <c r="R115" s="558"/>
      <c r="S115" s="558"/>
      <c r="T115" s="558"/>
      <c r="U115" s="558"/>
      <c r="V115" s="558"/>
      <c r="W115" s="558"/>
      <c r="X115" s="558"/>
      <c r="Y115" s="559" t="s">
        <v>51</v>
      </c>
      <c r="Z115" s="560"/>
      <c r="AA115" s="560"/>
      <c r="AB115" s="560"/>
      <c r="AC115" s="560"/>
      <c r="AD115" s="560"/>
      <c r="AE115" s="560"/>
      <c r="AF115" s="561"/>
      <c r="AG115" s="23"/>
      <c r="AH115" s="24"/>
      <c r="AI115" s="25"/>
    </row>
    <row r="116" spans="1:35" s="12" customFormat="1">
      <c r="A116" s="556"/>
      <c r="B116" s="557"/>
      <c r="C116" s="557"/>
      <c r="D116" s="557"/>
      <c r="E116" s="557"/>
      <c r="F116" s="557"/>
      <c r="G116" s="557"/>
      <c r="H116" s="557"/>
      <c r="I116" s="557"/>
      <c r="J116" s="557"/>
      <c r="K116" s="557"/>
      <c r="L116" s="557"/>
      <c r="M116" s="14"/>
      <c r="N116" s="558"/>
      <c r="O116" s="558"/>
      <c r="P116" s="558"/>
      <c r="Q116" s="558"/>
      <c r="R116" s="558"/>
      <c r="S116" s="558"/>
      <c r="T116" s="558"/>
      <c r="U116" s="558"/>
      <c r="V116" s="558"/>
      <c r="W116" s="558"/>
      <c r="X116" s="558"/>
      <c r="Y116" s="26"/>
      <c r="Z116" s="27"/>
      <c r="AA116" s="27"/>
      <c r="AB116" s="27"/>
      <c r="AC116" s="27"/>
      <c r="AD116" s="27"/>
      <c r="AE116" s="27"/>
      <c r="AF116" s="27"/>
      <c r="AG116" s="27"/>
      <c r="AH116" s="27"/>
      <c r="AI116" s="28"/>
    </row>
    <row r="117" spans="1:35" s="12" customFormat="1">
      <c r="A117" s="13"/>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29"/>
      <c r="AI117" s="30"/>
    </row>
    <row r="118" spans="1:35" s="12" customFormat="1" ht="25.5" customHeight="1">
      <c r="A118" s="564" t="s">
        <v>54</v>
      </c>
      <c r="B118" s="565"/>
      <c r="C118" s="565"/>
      <c r="D118" s="565"/>
      <c r="E118" s="565"/>
      <c r="F118" s="565"/>
      <c r="G118" s="565"/>
      <c r="H118" s="565"/>
      <c r="I118" s="565"/>
      <c r="J118" s="565"/>
      <c r="K118" s="565"/>
      <c r="L118" s="565"/>
      <c r="M118" s="565"/>
      <c r="N118" s="565"/>
      <c r="O118" s="565"/>
      <c r="P118" s="565"/>
      <c r="Q118" s="565"/>
      <c r="R118" s="565"/>
      <c r="S118" s="565"/>
      <c r="T118" s="565"/>
      <c r="U118" s="565"/>
      <c r="V118" s="565"/>
      <c r="W118" s="565"/>
      <c r="X118" s="565"/>
      <c r="Y118" s="565"/>
      <c r="Z118" s="565"/>
      <c r="AA118" s="565"/>
      <c r="AB118" s="565"/>
      <c r="AC118" s="565"/>
      <c r="AD118" s="565"/>
      <c r="AE118" s="565"/>
      <c r="AF118" s="565"/>
      <c r="AG118" s="565"/>
      <c r="AH118" s="565"/>
      <c r="AI118" s="566"/>
    </row>
    <row r="119" spans="1:35" s="12" customFormat="1">
      <c r="A119" s="31"/>
      <c r="B119" s="32"/>
      <c r="C119" s="32"/>
      <c r="D119" s="32"/>
      <c r="E119" s="32"/>
      <c r="F119" s="32"/>
      <c r="G119" s="32"/>
      <c r="H119" s="32"/>
      <c r="I119" s="32"/>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20"/>
    </row>
    <row r="120" spans="1:35" s="12" customFormat="1" ht="15" customHeight="1">
      <c r="A120" s="556" t="s">
        <v>55</v>
      </c>
      <c r="B120" s="557"/>
      <c r="C120" s="557"/>
      <c r="D120" s="557"/>
      <c r="E120" s="557"/>
      <c r="F120" s="557"/>
      <c r="G120" s="557" t="s">
        <v>56</v>
      </c>
      <c r="H120" s="557"/>
      <c r="I120" s="18"/>
      <c r="J120" s="14"/>
      <c r="K120" s="557" t="s">
        <v>57</v>
      </c>
      <c r="L120" s="563"/>
      <c r="M120" s="18"/>
      <c r="N120" s="14"/>
      <c r="O120" s="557" t="s">
        <v>58</v>
      </c>
      <c r="P120" s="563"/>
      <c r="Q120" s="18" t="s">
        <v>50</v>
      </c>
      <c r="R120" s="14"/>
      <c r="S120" s="557" t="s">
        <v>59</v>
      </c>
      <c r="T120" s="563"/>
      <c r="U120" s="18"/>
      <c r="V120" s="562" t="s">
        <v>60</v>
      </c>
      <c r="W120" s="557"/>
      <c r="X120" s="557"/>
      <c r="Y120" s="557"/>
      <c r="Z120" s="557"/>
      <c r="AA120" s="557"/>
      <c r="AB120" s="557"/>
      <c r="AC120" s="557"/>
      <c r="AD120" s="557"/>
      <c r="AE120" s="557"/>
      <c r="AF120" s="557"/>
      <c r="AG120" s="557"/>
      <c r="AH120" s="563"/>
      <c r="AI120" s="19"/>
    </row>
    <row r="121" spans="1:35" ht="15.75" thickBot="1">
      <c r="A121" s="33"/>
      <c r="B121" s="34"/>
      <c r="C121" s="34"/>
      <c r="D121" s="34"/>
      <c r="E121" s="34"/>
      <c r="F121" s="34"/>
      <c r="G121" s="34"/>
      <c r="H121" s="34"/>
      <c r="I121" s="34"/>
      <c r="J121" s="34"/>
      <c r="K121" s="34"/>
      <c r="L121" s="34"/>
      <c r="M121" s="34"/>
      <c r="N121" s="34"/>
      <c r="O121" s="34"/>
      <c r="P121" s="34"/>
      <c r="Q121" s="34"/>
      <c r="R121" s="34"/>
      <c r="S121" s="34"/>
      <c r="T121" s="34"/>
      <c r="U121" s="34"/>
      <c r="V121" s="34"/>
      <c r="W121" s="34"/>
      <c r="X121" s="34"/>
      <c r="Y121" s="34"/>
      <c r="Z121" s="34"/>
      <c r="AA121" s="34"/>
      <c r="AB121" s="34"/>
      <c r="AC121" s="34"/>
      <c r="AD121" s="34"/>
      <c r="AE121" s="34"/>
      <c r="AF121" s="34"/>
      <c r="AG121" s="34"/>
      <c r="AH121" s="34"/>
      <c r="AI121" s="35"/>
    </row>
    <row r="122" spans="1:35">
      <c r="A122" s="36"/>
      <c r="B122" s="36"/>
      <c r="C122" s="36"/>
      <c r="D122" s="36"/>
      <c r="E122" s="36"/>
      <c r="F122" s="36"/>
      <c r="AA122" s="37"/>
      <c r="AB122" s="38"/>
      <c r="AH122" s="37"/>
      <c r="AI122" s="37"/>
    </row>
    <row r="123" spans="1:35">
      <c r="AA123" s="37"/>
      <c r="AB123" s="38"/>
      <c r="AH123" s="37"/>
      <c r="AI123" s="37"/>
    </row>
    <row r="124" spans="1:35" ht="15" customHeight="1">
      <c r="AA124" s="37"/>
      <c r="AB124" s="38"/>
      <c r="AH124" s="37"/>
      <c r="AI124" s="37"/>
    </row>
    <row r="125" spans="1:35" ht="15" customHeight="1">
      <c r="AA125" s="37"/>
      <c r="AB125" s="38"/>
      <c r="AH125" s="37"/>
      <c r="AI125" s="37"/>
    </row>
    <row r="126" spans="1:35" ht="15" customHeight="1">
      <c r="A126" s="37" t="s">
        <v>61</v>
      </c>
      <c r="AA126" s="37"/>
      <c r="AB126" s="38"/>
      <c r="AH126" s="37"/>
      <c r="AI126" s="37"/>
    </row>
    <row r="127" spans="1:35" ht="15" customHeight="1">
      <c r="A127" s="37" t="s">
        <v>62</v>
      </c>
      <c r="AA127" s="37"/>
      <c r="AB127" s="38"/>
      <c r="AH127" s="37"/>
      <c r="AI127" s="37"/>
    </row>
    <row r="128" spans="1:35" ht="15" customHeight="1">
      <c r="AA128" s="37"/>
      <c r="AB128" s="38"/>
      <c r="AH128" s="37"/>
      <c r="AI128" s="37"/>
    </row>
    <row r="129" spans="1:39" ht="15" customHeight="1">
      <c r="A129" s="37" t="s">
        <v>2</v>
      </c>
      <c r="B129" s="555" t="s">
        <v>63</v>
      </c>
      <c r="C129" s="555"/>
      <c r="D129" s="555"/>
      <c r="E129" s="555"/>
      <c r="F129" s="555"/>
      <c r="G129" s="555"/>
      <c r="H129" s="555"/>
      <c r="I129" s="555"/>
      <c r="AA129" s="37"/>
      <c r="AB129" s="38"/>
      <c r="AH129" s="37"/>
      <c r="AI129" s="37"/>
    </row>
    <row r="130" spans="1:39" ht="15" customHeight="1">
      <c r="AA130" s="37"/>
      <c r="AB130" s="38"/>
      <c r="AH130" s="37"/>
      <c r="AI130" s="37"/>
      <c r="AJ130" s="39"/>
      <c r="AK130" s="39"/>
      <c r="AL130" s="39"/>
      <c r="AM130" s="39"/>
    </row>
    <row r="131" spans="1:39" ht="15" customHeight="1">
      <c r="B131" s="37" t="str">
        <f>CONCATENATE(AB131,"",AC131)</f>
        <v>0.1 Servizi istituzionali, generali e di gestione</v>
      </c>
      <c r="AA131" s="37"/>
      <c r="AB131" s="38" t="s">
        <v>64</v>
      </c>
      <c r="AC131" s="37" t="s">
        <v>65</v>
      </c>
      <c r="AH131" s="37"/>
      <c r="AI131" s="37"/>
      <c r="AJ131" s="39"/>
      <c r="AK131" s="39"/>
      <c r="AL131" s="39"/>
      <c r="AM131" s="39"/>
    </row>
    <row r="132" spans="1:39" ht="15" customHeight="1">
      <c r="B132" s="37" t="str">
        <f t="shared" ref="B132:B153" si="0">CONCATENATE(AB132,"",AC132)</f>
        <v>0.2 Giustizia</v>
      </c>
      <c r="AA132" s="37"/>
      <c r="AB132" s="38" t="s">
        <v>66</v>
      </c>
      <c r="AC132" s="37" t="s">
        <v>67</v>
      </c>
      <c r="AH132" s="37"/>
      <c r="AI132" s="37"/>
      <c r="AJ132" s="39"/>
      <c r="AK132" s="39"/>
      <c r="AL132" s="39"/>
      <c r="AM132" s="39"/>
    </row>
    <row r="133" spans="1:39">
      <c r="B133" s="37" t="str">
        <f t="shared" si="0"/>
        <v>0.3 Ordine pubblico e sicurezza</v>
      </c>
      <c r="AA133" s="37"/>
      <c r="AB133" s="38" t="s">
        <v>68</v>
      </c>
      <c r="AC133" s="37" t="s">
        <v>69</v>
      </c>
      <c r="AH133" s="37"/>
      <c r="AI133" s="37"/>
      <c r="AJ133" s="39"/>
      <c r="AK133" s="39"/>
      <c r="AL133" s="39"/>
      <c r="AM133" s="39"/>
    </row>
    <row r="134" spans="1:39">
      <c r="B134" s="37" t="str">
        <f t="shared" si="0"/>
        <v>0.4 Istruzione e diritto allo studio</v>
      </c>
      <c r="AA134" s="37"/>
      <c r="AB134" s="38" t="s">
        <v>70</v>
      </c>
      <c r="AC134" s="37" t="s">
        <v>71</v>
      </c>
      <c r="AH134" s="37"/>
      <c r="AI134" s="37"/>
      <c r="AJ134" s="40"/>
      <c r="AK134" s="40"/>
      <c r="AL134" s="40"/>
      <c r="AM134" s="39"/>
    </row>
    <row r="135" spans="1:39">
      <c r="B135" s="37" t="str">
        <f t="shared" si="0"/>
        <v>0.5 Tutela e valorizzazione dei beni e delle attività culturali</v>
      </c>
      <c r="AA135" s="37"/>
      <c r="AB135" s="38" t="s">
        <v>72</v>
      </c>
      <c r="AC135" s="37" t="s">
        <v>73</v>
      </c>
      <c r="AH135" s="37"/>
      <c r="AI135" s="37"/>
      <c r="AJ135" s="39"/>
      <c r="AK135" s="39"/>
      <c r="AL135" s="39"/>
      <c r="AM135" s="39"/>
    </row>
    <row r="136" spans="1:39">
      <c r="B136" s="37" t="str">
        <f t="shared" si="0"/>
        <v>0.6 Politiche giovanili, sport e tempo libero</v>
      </c>
      <c r="AA136" s="37"/>
      <c r="AB136" s="38" t="s">
        <v>74</v>
      </c>
      <c r="AC136" s="37" t="s">
        <v>75</v>
      </c>
      <c r="AH136" s="37"/>
      <c r="AI136" s="37"/>
      <c r="AJ136" s="40"/>
      <c r="AK136" s="40"/>
      <c r="AL136" s="40"/>
      <c r="AM136" s="39"/>
    </row>
    <row r="137" spans="1:39">
      <c r="B137" s="37" t="str">
        <f t="shared" si="0"/>
        <v>0.7 Turismo</v>
      </c>
      <c r="AA137" s="37"/>
      <c r="AB137" s="38" t="s">
        <v>76</v>
      </c>
      <c r="AC137" s="37" t="s">
        <v>77</v>
      </c>
      <c r="AH137" s="37"/>
      <c r="AI137" s="37"/>
      <c r="AJ137" s="40"/>
      <c r="AK137" s="40"/>
      <c r="AL137" s="40"/>
      <c r="AM137" s="39"/>
    </row>
    <row r="138" spans="1:39">
      <c r="B138" s="37" t="str">
        <f t="shared" si="0"/>
        <v>0.8 Assetto del territorio ed edilizia abitativa</v>
      </c>
      <c r="AA138" s="37"/>
      <c r="AB138" s="38" t="s">
        <v>78</v>
      </c>
      <c r="AC138" s="37" t="s">
        <v>79</v>
      </c>
      <c r="AH138" s="37"/>
      <c r="AI138" s="37"/>
      <c r="AJ138" s="40"/>
      <c r="AK138" s="40"/>
      <c r="AL138" s="40"/>
      <c r="AM138" s="39"/>
    </row>
    <row r="139" spans="1:39">
      <c r="B139" s="37" t="str">
        <f t="shared" si="0"/>
        <v>0.9Sviluppo sostenibile e tutela del territorio e dell'ambiente</v>
      </c>
      <c r="AA139" s="37"/>
      <c r="AB139" s="38" t="s">
        <v>80</v>
      </c>
      <c r="AC139" s="37" t="s">
        <v>81</v>
      </c>
      <c r="AH139" s="37"/>
      <c r="AI139" s="37"/>
      <c r="AJ139" s="40"/>
      <c r="AK139" s="40"/>
      <c r="AL139" s="40"/>
      <c r="AM139" s="39"/>
    </row>
    <row r="140" spans="1:39">
      <c r="B140" s="37" t="str">
        <f t="shared" si="0"/>
        <v>10   Trasporti e diritto alla mobilità</v>
      </c>
      <c r="AA140" s="37"/>
      <c r="AB140" s="38" t="s">
        <v>82</v>
      </c>
      <c r="AC140" s="37" t="s">
        <v>83</v>
      </c>
      <c r="AH140" s="37"/>
      <c r="AI140" s="37"/>
      <c r="AJ140" s="40"/>
      <c r="AK140" s="40"/>
      <c r="AL140" s="40"/>
      <c r="AM140" s="39"/>
    </row>
    <row r="141" spans="1:39">
      <c r="B141" s="37" t="str">
        <f t="shared" si="0"/>
        <v>11    Soccorso civile</v>
      </c>
      <c r="AA141" s="37"/>
      <c r="AB141" s="38" t="s">
        <v>84</v>
      </c>
      <c r="AC141" s="37" t="s">
        <v>85</v>
      </c>
      <c r="AH141" s="37"/>
      <c r="AI141" s="37"/>
      <c r="AJ141" s="40"/>
      <c r="AK141" s="40"/>
      <c r="AL141" s="40"/>
      <c r="AM141" s="39"/>
    </row>
    <row r="142" spans="1:39">
      <c r="B142" s="37" t="str">
        <f t="shared" si="0"/>
        <v>12   Diritti sociali, politiche sociali e famiglia</v>
      </c>
      <c r="AA142" s="37"/>
      <c r="AB142" s="38" t="s">
        <v>86</v>
      </c>
      <c r="AC142" s="37" t="s">
        <v>87</v>
      </c>
      <c r="AH142" s="37"/>
      <c r="AI142" s="37"/>
      <c r="AJ142" s="40"/>
      <c r="AK142" s="40"/>
      <c r="AL142" s="40"/>
      <c r="AM142" s="39"/>
    </row>
    <row r="143" spans="1:39">
      <c r="B143" s="37" t="str">
        <f t="shared" si="0"/>
        <v>13   Tutela della salute</v>
      </c>
      <c r="AA143" s="37"/>
      <c r="AB143" s="38" t="s">
        <v>88</v>
      </c>
      <c r="AC143" s="37" t="s">
        <v>89</v>
      </c>
      <c r="AH143" s="37"/>
      <c r="AI143" s="37"/>
      <c r="AJ143" s="40"/>
      <c r="AK143" s="40"/>
      <c r="AL143" s="40"/>
      <c r="AM143" s="39"/>
    </row>
    <row r="144" spans="1:39">
      <c r="B144" s="37" t="str">
        <f t="shared" si="0"/>
        <v>14   Sviluppo economico e competitività</v>
      </c>
      <c r="AA144" s="37"/>
      <c r="AB144" s="38" t="s">
        <v>90</v>
      </c>
      <c r="AC144" s="37" t="s">
        <v>91</v>
      </c>
      <c r="AH144" s="37"/>
      <c r="AI144" s="37"/>
      <c r="AJ144" s="40"/>
      <c r="AK144" s="40"/>
      <c r="AL144" s="40"/>
      <c r="AM144" s="39"/>
    </row>
    <row r="145" spans="1:39">
      <c r="B145" s="37" t="str">
        <f t="shared" si="0"/>
        <v>15   Politiche per il lavoro e la formazione professionale</v>
      </c>
      <c r="AA145" s="37"/>
      <c r="AB145" s="38" t="s">
        <v>92</v>
      </c>
      <c r="AC145" s="37" t="s">
        <v>93</v>
      </c>
      <c r="AH145" s="37"/>
      <c r="AI145" s="37"/>
      <c r="AJ145" s="40"/>
      <c r="AK145" s="40"/>
      <c r="AL145" s="40"/>
      <c r="AM145" s="39"/>
    </row>
    <row r="146" spans="1:39">
      <c r="B146" s="37" t="str">
        <f t="shared" si="0"/>
        <v>16   Agricoltura, politiche agroalimentari e pesca</v>
      </c>
      <c r="AA146" s="37"/>
      <c r="AB146" s="38" t="s">
        <v>94</v>
      </c>
      <c r="AC146" s="37" t="s">
        <v>95</v>
      </c>
      <c r="AH146" s="37"/>
      <c r="AI146" s="37"/>
      <c r="AJ146" s="40"/>
      <c r="AK146" s="40"/>
      <c r="AL146" s="40"/>
      <c r="AM146" s="39"/>
    </row>
    <row r="147" spans="1:39">
      <c r="B147" s="37" t="str">
        <f t="shared" si="0"/>
        <v>17  Energia e diversificazione delle fonti energetiche</v>
      </c>
      <c r="AA147" s="37"/>
      <c r="AB147" s="38" t="s">
        <v>96</v>
      </c>
      <c r="AC147" s="37" t="s">
        <v>97</v>
      </c>
      <c r="AH147" s="37"/>
      <c r="AI147" s="37"/>
      <c r="AJ147" s="40"/>
      <c r="AK147" s="40"/>
      <c r="AL147" s="40"/>
      <c r="AM147" s="39"/>
    </row>
    <row r="148" spans="1:39">
      <c r="B148" s="37" t="str">
        <f t="shared" si="0"/>
        <v>18   Relazioni con le altre autonomie territoriali e locali</v>
      </c>
      <c r="AA148" s="37"/>
      <c r="AB148" s="38" t="s">
        <v>98</v>
      </c>
      <c r="AC148" s="37" t="s">
        <v>99</v>
      </c>
      <c r="AH148" s="37"/>
      <c r="AI148" s="37"/>
      <c r="AJ148" s="40"/>
      <c r="AK148" s="40"/>
      <c r="AL148" s="40"/>
      <c r="AM148" s="39"/>
    </row>
    <row r="149" spans="1:39">
      <c r="B149" s="37" t="str">
        <f t="shared" si="0"/>
        <v>19  Relazioni internazionali</v>
      </c>
      <c r="AA149" s="37"/>
      <c r="AB149" s="38" t="s">
        <v>100</v>
      </c>
      <c r="AC149" s="37" t="s">
        <v>101</v>
      </c>
      <c r="AH149" s="37"/>
      <c r="AI149" s="37"/>
      <c r="AJ149" s="40"/>
      <c r="AK149" s="40"/>
      <c r="AL149" s="40"/>
      <c r="AM149" s="39"/>
    </row>
    <row r="150" spans="1:39">
      <c r="B150" s="37" t="str">
        <f t="shared" si="0"/>
        <v>20   Fondi e accantonamenti</v>
      </c>
      <c r="AA150" s="37"/>
      <c r="AB150" s="38" t="s">
        <v>102</v>
      </c>
      <c r="AC150" s="37" t="s">
        <v>103</v>
      </c>
      <c r="AH150" s="37"/>
      <c r="AI150" s="37"/>
      <c r="AJ150" s="40"/>
      <c r="AK150" s="40"/>
      <c r="AL150" s="40"/>
      <c r="AM150" s="39"/>
    </row>
    <row r="151" spans="1:39">
      <c r="B151" s="37" t="str">
        <f t="shared" si="0"/>
        <v>50   Debito pubblico</v>
      </c>
      <c r="AA151" s="37"/>
      <c r="AB151" s="38" t="s">
        <v>104</v>
      </c>
      <c r="AC151" s="37" t="s">
        <v>105</v>
      </c>
      <c r="AH151" s="37"/>
      <c r="AI151" s="37"/>
      <c r="AJ151" s="40"/>
      <c r="AK151" s="40"/>
      <c r="AL151" s="40"/>
      <c r="AM151" s="39"/>
    </row>
    <row r="152" spans="1:39">
      <c r="B152" s="37" t="str">
        <f t="shared" si="0"/>
        <v>60   Anticipazioni finanziarie</v>
      </c>
      <c r="AA152" s="37"/>
      <c r="AB152" s="38" t="s">
        <v>106</v>
      </c>
      <c r="AC152" s="37" t="s">
        <v>107</v>
      </c>
      <c r="AH152" s="37"/>
      <c r="AI152" s="37"/>
      <c r="AJ152" s="40"/>
      <c r="AK152" s="40"/>
      <c r="AL152" s="40"/>
      <c r="AM152" s="39"/>
    </row>
    <row r="153" spans="1:39" ht="15" customHeight="1">
      <c r="B153" s="37" t="str">
        <f t="shared" si="0"/>
        <v>99  Servizi per conto terzi</v>
      </c>
      <c r="AA153" s="37"/>
      <c r="AB153" s="38" t="s">
        <v>108</v>
      </c>
      <c r="AC153" s="37" t="s">
        <v>109</v>
      </c>
      <c r="AH153" s="37"/>
      <c r="AI153" s="37"/>
      <c r="AJ153" s="37"/>
      <c r="AK153" s="37"/>
      <c r="AL153" s="37"/>
      <c r="AM153" s="37"/>
    </row>
    <row r="154" spans="1:39" ht="15" customHeight="1">
      <c r="B154" s="555"/>
      <c r="C154" s="555"/>
      <c r="D154" s="555"/>
      <c r="E154" s="555"/>
      <c r="F154" s="555"/>
      <c r="G154" s="555"/>
      <c r="H154" s="555"/>
      <c r="I154" s="555"/>
      <c r="J154" s="555"/>
      <c r="K154" s="555"/>
      <c r="L154" s="555"/>
      <c r="M154" s="555"/>
      <c r="N154" s="555"/>
      <c r="AA154" s="37"/>
      <c r="AB154" s="38"/>
      <c r="AH154" s="37"/>
      <c r="AI154" s="37"/>
      <c r="AJ154" s="41"/>
      <c r="AK154" s="41"/>
      <c r="AL154" s="41"/>
      <c r="AM154" s="41"/>
    </row>
    <row r="155" spans="1:39" s="40" customFormat="1">
      <c r="A155" s="37"/>
      <c r="B155" s="555" t="s">
        <v>110</v>
      </c>
      <c r="C155" s="555"/>
      <c r="D155" s="555"/>
      <c r="E155" s="555"/>
      <c r="F155" s="555"/>
      <c r="G155" s="555"/>
      <c r="H155" s="555"/>
      <c r="I155" s="555"/>
      <c r="J155" s="555"/>
      <c r="K155" s="555"/>
      <c r="L155" s="555"/>
      <c r="M155" s="555"/>
      <c r="N155" s="555"/>
      <c r="O155" s="37"/>
      <c r="P155" s="37"/>
      <c r="Q155" s="37"/>
      <c r="R155" s="37"/>
      <c r="S155" s="37"/>
      <c r="T155" s="37"/>
      <c r="U155" s="37"/>
      <c r="V155" s="37"/>
      <c r="W155" s="37"/>
      <c r="X155" s="37"/>
      <c r="Y155" s="37"/>
      <c r="Z155" s="37"/>
      <c r="AA155" s="37"/>
      <c r="AB155" s="38"/>
      <c r="AC155" s="37"/>
      <c r="AD155" s="37"/>
      <c r="AE155" s="37"/>
      <c r="AF155" s="37"/>
      <c r="AG155" s="37"/>
      <c r="AH155" s="37"/>
      <c r="AI155" s="37"/>
    </row>
    <row r="156" spans="1:39" s="40" customFormat="1">
      <c r="A156" s="37"/>
      <c r="B156" s="37" t="str">
        <f t="shared" ref="B156:B218" si="1">CONCATENATE(AB156,"",AC156)</f>
        <v>0.1   Organi istituzionali</v>
      </c>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c r="AA156" s="37"/>
      <c r="AB156" s="38" t="s">
        <v>111</v>
      </c>
      <c r="AC156" s="37" t="s">
        <v>112</v>
      </c>
      <c r="AD156" s="37"/>
      <c r="AE156" s="37"/>
      <c r="AF156" s="37"/>
      <c r="AG156" s="37"/>
      <c r="AH156" s="37"/>
      <c r="AI156" s="37"/>
    </row>
    <row r="157" spans="1:39" s="40" customFormat="1">
      <c r="A157" s="37"/>
      <c r="B157" s="37" t="str">
        <f t="shared" si="1"/>
        <v>0.2   Segreteria generale</v>
      </c>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c r="AA157" s="37"/>
      <c r="AB157" s="38" t="s">
        <v>113</v>
      </c>
      <c r="AC157" s="37" t="s">
        <v>114</v>
      </c>
      <c r="AD157" s="37"/>
      <c r="AE157" s="37"/>
      <c r="AF157" s="37"/>
      <c r="AG157" s="37"/>
      <c r="AH157" s="37"/>
      <c r="AI157" s="37"/>
    </row>
    <row r="158" spans="1:39" s="40" customFormat="1">
      <c r="A158" s="37"/>
      <c r="B158" s="37" t="str">
        <f t="shared" si="1"/>
        <v>0.3 Gestione economica, finanziaria, programmazione e provveditorato</v>
      </c>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c r="AA158" s="37"/>
      <c r="AB158" s="38" t="s">
        <v>68</v>
      </c>
      <c r="AC158" s="37" t="s">
        <v>115</v>
      </c>
      <c r="AD158" s="37"/>
      <c r="AE158" s="37"/>
      <c r="AF158" s="37"/>
      <c r="AG158" s="37"/>
      <c r="AH158" s="37"/>
      <c r="AI158" s="37"/>
    </row>
    <row r="159" spans="1:39" s="40" customFormat="1">
      <c r="A159" s="37"/>
      <c r="B159" s="37" t="str">
        <f t="shared" si="1"/>
        <v>0.4 Gestione delle entrate tributarie e servizi fiscal</v>
      </c>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c r="AA159" s="37"/>
      <c r="AB159" s="38" t="s">
        <v>70</v>
      </c>
      <c r="AC159" s="37" t="s">
        <v>116</v>
      </c>
      <c r="AD159" s="37"/>
      <c r="AE159" s="37"/>
      <c r="AF159" s="37"/>
      <c r="AG159" s="37"/>
      <c r="AH159" s="37"/>
      <c r="AI159" s="37"/>
    </row>
    <row r="160" spans="1:39" s="40" customFormat="1">
      <c r="A160" s="37"/>
      <c r="B160" s="37" t="str">
        <f t="shared" si="1"/>
        <v>0.5 Gestione dei beni demaniali e patrimo</v>
      </c>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c r="AA160" s="37"/>
      <c r="AB160" s="38" t="s">
        <v>72</v>
      </c>
      <c r="AC160" s="37" t="s">
        <v>117</v>
      </c>
      <c r="AD160" s="37"/>
      <c r="AE160" s="37"/>
      <c r="AF160" s="37"/>
      <c r="AG160" s="37"/>
      <c r="AH160" s="37"/>
      <c r="AI160" s="37"/>
    </row>
    <row r="161" spans="1:35" s="40" customFormat="1">
      <c r="A161" s="37"/>
      <c r="B161" s="37" t="str">
        <f t="shared" si="1"/>
        <v>0.6 Ufficio tecnico</v>
      </c>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c r="AA161" s="37"/>
      <c r="AB161" s="38" t="s">
        <v>74</v>
      </c>
      <c r="AC161" s="37" t="s">
        <v>118</v>
      </c>
      <c r="AD161" s="37"/>
      <c r="AE161" s="37"/>
      <c r="AF161" s="37"/>
      <c r="AG161" s="37"/>
      <c r="AH161" s="37"/>
      <c r="AI161" s="37"/>
    </row>
    <row r="162" spans="1:35" s="40" customFormat="1">
      <c r="A162" s="37"/>
      <c r="B162" s="37" t="str">
        <f t="shared" si="1"/>
        <v>0.7  Elezioni e consultazioni popolari - Anagrafe e stato civile</v>
      </c>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c r="AA162" s="37"/>
      <c r="AB162" s="38" t="s">
        <v>119</v>
      </c>
      <c r="AC162" s="37" t="s">
        <v>120</v>
      </c>
      <c r="AD162" s="37"/>
      <c r="AE162" s="37"/>
      <c r="AF162" s="37"/>
      <c r="AG162" s="37"/>
      <c r="AH162" s="37"/>
      <c r="AI162" s="37"/>
    </row>
    <row r="163" spans="1:35" s="40" customFormat="1">
      <c r="A163" s="37"/>
      <c r="B163" s="37" t="str">
        <f t="shared" si="1"/>
        <v>0.8 Statistica e sistemi informativi</v>
      </c>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c r="AA163" s="37"/>
      <c r="AB163" s="38" t="s">
        <v>78</v>
      </c>
      <c r="AC163" s="37" t="s">
        <v>121</v>
      </c>
      <c r="AD163" s="37"/>
      <c r="AE163" s="37"/>
      <c r="AF163" s="37"/>
      <c r="AG163" s="37"/>
      <c r="AH163" s="37"/>
      <c r="AI163" s="37"/>
    </row>
    <row r="164" spans="1:35" s="40" customFormat="1">
      <c r="A164" s="37"/>
      <c r="B164" s="37" t="str">
        <f t="shared" si="1"/>
        <v>0.9 Assistenza tecnico-amministrativa agli enti locali</v>
      </c>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c r="AA164" s="37"/>
      <c r="AB164" s="38" t="s">
        <v>122</v>
      </c>
      <c r="AC164" s="37" t="s">
        <v>123</v>
      </c>
      <c r="AD164" s="37"/>
      <c r="AE164" s="37"/>
      <c r="AF164" s="37"/>
      <c r="AG164" s="37"/>
      <c r="AH164" s="37"/>
      <c r="AI164" s="37"/>
    </row>
    <row r="165" spans="1:35" s="40" customFormat="1">
      <c r="A165" s="37"/>
      <c r="B165" s="37" t="str">
        <f t="shared" si="1"/>
        <v>10 Risorse umane</v>
      </c>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c r="AA165" s="37"/>
      <c r="AB165" s="38" t="s">
        <v>124</v>
      </c>
      <c r="AC165" s="37" t="s">
        <v>125</v>
      </c>
      <c r="AD165" s="37"/>
      <c r="AE165" s="37"/>
      <c r="AF165" s="37"/>
      <c r="AG165" s="37"/>
      <c r="AH165" s="37"/>
      <c r="AI165" s="37"/>
    </row>
    <row r="166" spans="1:35" s="40" customFormat="1">
      <c r="A166" s="37"/>
      <c r="B166" s="37" t="str">
        <f t="shared" si="1"/>
        <v>11 Altri servizi generali</v>
      </c>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c r="AA166" s="37"/>
      <c r="AB166" s="38" t="s">
        <v>126</v>
      </c>
      <c r="AC166" s="37" t="s">
        <v>127</v>
      </c>
      <c r="AD166" s="37"/>
      <c r="AE166" s="37"/>
      <c r="AF166" s="37"/>
      <c r="AG166" s="37"/>
      <c r="AH166" s="37"/>
      <c r="AI166" s="37"/>
    </row>
    <row r="167" spans="1:35" s="40" customFormat="1">
      <c r="A167" s="37"/>
      <c r="B167" s="37" t="str">
        <f t="shared" si="1"/>
        <v>0.1  Uffici giudiziari</v>
      </c>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c r="AA167" s="37"/>
      <c r="AB167" s="38" t="s">
        <v>128</v>
      </c>
      <c r="AC167" s="37" t="s">
        <v>129</v>
      </c>
      <c r="AD167" s="37"/>
      <c r="AE167" s="37"/>
      <c r="AF167" s="37"/>
      <c r="AG167" s="37"/>
      <c r="AH167" s="37"/>
      <c r="AI167" s="37"/>
    </row>
    <row r="168" spans="1:35" s="40" customFormat="1">
      <c r="A168" s="37"/>
      <c r="B168" s="37" t="str">
        <f t="shared" si="1"/>
        <v>0.2 Casa circondariale e altri servizi</v>
      </c>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c r="AA168" s="37"/>
      <c r="AB168" s="38" t="s">
        <v>66</v>
      </c>
      <c r="AC168" s="37" t="s">
        <v>130</v>
      </c>
      <c r="AD168" s="37"/>
      <c r="AE168" s="37"/>
      <c r="AF168" s="37"/>
      <c r="AG168" s="37"/>
      <c r="AH168" s="37"/>
      <c r="AI168" s="37"/>
    </row>
    <row r="169" spans="1:35" s="40" customFormat="1">
      <c r="A169" s="37"/>
      <c r="B169" s="37" t="str">
        <f t="shared" si="1"/>
        <v>0.1 Polizia locale e amministrativa</v>
      </c>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c r="AA169" s="37"/>
      <c r="AB169" s="38" t="s">
        <v>64</v>
      </c>
      <c r="AC169" s="37" t="s">
        <v>131</v>
      </c>
      <c r="AD169" s="37"/>
      <c r="AE169" s="37"/>
      <c r="AF169" s="37"/>
      <c r="AG169" s="37"/>
      <c r="AH169" s="37"/>
      <c r="AI169" s="37"/>
    </row>
    <row r="170" spans="1:35" s="40" customFormat="1">
      <c r="A170" s="37"/>
      <c r="B170" s="37" t="str">
        <f t="shared" si="1"/>
        <v>0.2 Sistema integrato di sicurezza urbana</v>
      </c>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c r="AA170" s="37"/>
      <c r="AB170" s="38" t="s">
        <v>66</v>
      </c>
      <c r="AC170" s="37" t="s">
        <v>132</v>
      </c>
      <c r="AD170" s="37"/>
      <c r="AE170" s="37"/>
      <c r="AF170" s="37"/>
      <c r="AG170" s="37"/>
      <c r="AH170" s="37"/>
      <c r="AI170" s="37"/>
    </row>
    <row r="171" spans="1:35" s="40" customFormat="1">
      <c r="A171" s="37"/>
      <c r="B171" s="37" t="str">
        <f t="shared" si="1"/>
        <v>0.1 Istruzione prescolastica</v>
      </c>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c r="AA171" s="37"/>
      <c r="AB171" s="38" t="s">
        <v>64</v>
      </c>
      <c r="AC171" s="37" t="s">
        <v>133</v>
      </c>
      <c r="AD171" s="37"/>
      <c r="AE171" s="37"/>
      <c r="AF171" s="37"/>
      <c r="AG171" s="37"/>
      <c r="AH171" s="37"/>
      <c r="AI171" s="37"/>
    </row>
    <row r="172" spans="1:35" s="40" customFormat="1">
      <c r="A172" s="37"/>
      <c r="B172" s="37" t="str">
        <f t="shared" si="1"/>
        <v>0.2 Altri ordini di istruzione non universitaria</v>
      </c>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c r="AA172" s="37"/>
      <c r="AB172" s="38" t="s">
        <v>66</v>
      </c>
      <c r="AC172" s="37" t="s">
        <v>134</v>
      </c>
      <c r="AD172" s="37"/>
      <c r="AE172" s="37"/>
      <c r="AF172" s="37"/>
      <c r="AG172" s="37"/>
      <c r="AH172" s="37"/>
      <c r="AI172" s="37"/>
    </row>
    <row r="173" spans="1:35" s="40" customFormat="1">
      <c r="A173" s="37"/>
      <c r="B173" s="37" t="str">
        <f t="shared" si="1"/>
        <v>0.4 Istruzione universitaria</v>
      </c>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c r="AA173" s="37"/>
      <c r="AB173" s="38" t="s">
        <v>70</v>
      </c>
      <c r="AC173" s="37" t="s">
        <v>135</v>
      </c>
      <c r="AD173" s="37"/>
      <c r="AE173" s="37"/>
      <c r="AF173" s="37"/>
      <c r="AG173" s="37"/>
      <c r="AH173" s="37"/>
      <c r="AI173" s="37"/>
    </row>
    <row r="174" spans="1:35" s="40" customFormat="1">
      <c r="A174" s="37"/>
      <c r="B174" s="37" t="str">
        <f t="shared" si="1"/>
        <v>0.5 Istruzione tecnica superiore</v>
      </c>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c r="AA174" s="37"/>
      <c r="AB174" s="38" t="s">
        <v>72</v>
      </c>
      <c r="AC174" s="37" t="s">
        <v>136</v>
      </c>
      <c r="AD174" s="37"/>
      <c r="AE174" s="37"/>
      <c r="AF174" s="37"/>
      <c r="AG174" s="37"/>
      <c r="AH174" s="37"/>
      <c r="AI174" s="37"/>
    </row>
    <row r="175" spans="1:35" s="40" customFormat="1">
      <c r="A175" s="37"/>
      <c r="B175" s="37" t="str">
        <f t="shared" si="1"/>
        <v>0.6 Servizi ausiliari all’istruzione</v>
      </c>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c r="AA175" s="37"/>
      <c r="AB175" s="38" t="s">
        <v>74</v>
      </c>
      <c r="AC175" s="37" t="s">
        <v>137</v>
      </c>
      <c r="AD175" s="37"/>
      <c r="AE175" s="37"/>
      <c r="AF175" s="37"/>
      <c r="AG175" s="37"/>
      <c r="AH175" s="37"/>
      <c r="AI175" s="37"/>
    </row>
    <row r="176" spans="1:35" s="40" customFormat="1">
      <c r="A176" s="37"/>
      <c r="B176" s="37" t="str">
        <f t="shared" si="1"/>
        <v>0.7  Diritto allo studio</v>
      </c>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c r="AA176" s="37"/>
      <c r="AB176" s="38" t="s">
        <v>119</v>
      </c>
      <c r="AC176" s="37" t="s">
        <v>138</v>
      </c>
      <c r="AD176" s="37"/>
      <c r="AE176" s="37"/>
      <c r="AF176" s="37"/>
      <c r="AG176" s="37"/>
      <c r="AH176" s="37"/>
      <c r="AI176" s="37"/>
    </row>
    <row r="177" spans="1:35" s="40" customFormat="1">
      <c r="A177" s="37"/>
      <c r="B177" s="37" t="str">
        <f t="shared" si="1"/>
        <v>0.1 Valorizzazione dei beni di interesse storico</v>
      </c>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c r="AA177" s="37"/>
      <c r="AB177" s="38" t="s">
        <v>64</v>
      </c>
      <c r="AC177" s="37" t="s">
        <v>139</v>
      </c>
      <c r="AD177" s="37"/>
      <c r="AE177" s="37"/>
      <c r="AF177" s="37"/>
      <c r="AG177" s="37"/>
      <c r="AH177" s="37"/>
      <c r="AI177" s="37"/>
    </row>
    <row r="178" spans="1:35" s="40" customFormat="1">
      <c r="A178" s="37"/>
      <c r="B178" s="37" t="str">
        <f t="shared" si="1"/>
        <v>0.2 Attività culturali e interventi diversi nel settore culturale</v>
      </c>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c r="AA178" s="37"/>
      <c r="AB178" s="38" t="s">
        <v>66</v>
      </c>
      <c r="AC178" s="37" t="s">
        <v>140</v>
      </c>
      <c r="AD178" s="37"/>
      <c r="AE178" s="37"/>
      <c r="AF178" s="37"/>
      <c r="AG178" s="37"/>
      <c r="AH178" s="37"/>
      <c r="AI178" s="37"/>
    </row>
    <row r="179" spans="1:35" s="40" customFormat="1">
      <c r="A179" s="37"/>
      <c r="B179" s="37" t="str">
        <f t="shared" si="1"/>
        <v>0.1 Sport e tempo libero</v>
      </c>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c r="AA179" s="37"/>
      <c r="AB179" s="38" t="s">
        <v>64</v>
      </c>
      <c r="AC179" s="37" t="s">
        <v>141</v>
      </c>
      <c r="AD179" s="37"/>
      <c r="AE179" s="37"/>
      <c r="AF179" s="37"/>
      <c r="AG179" s="37"/>
      <c r="AH179" s="37"/>
      <c r="AI179" s="37"/>
    </row>
    <row r="180" spans="1:35" s="40" customFormat="1">
      <c r="A180" s="37"/>
      <c r="B180" s="37" t="str">
        <f t="shared" si="1"/>
        <v>0.2 Giovani</v>
      </c>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c r="AA180" s="37"/>
      <c r="AB180" s="38" t="s">
        <v>66</v>
      </c>
      <c r="AC180" s="37" t="s">
        <v>142</v>
      </c>
      <c r="AD180" s="37"/>
      <c r="AE180" s="37"/>
      <c r="AF180" s="37"/>
      <c r="AG180" s="37"/>
      <c r="AH180" s="37"/>
      <c r="AI180" s="37"/>
    </row>
    <row r="181" spans="1:35" s="40" customFormat="1">
      <c r="A181" s="37"/>
      <c r="B181" s="37" t="str">
        <f t="shared" si="1"/>
        <v>0.1 Sviluppo e valorizzazione del turismo</v>
      </c>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c r="AA181" s="37"/>
      <c r="AB181" s="38" t="s">
        <v>64</v>
      </c>
      <c r="AC181" s="37" t="s">
        <v>143</v>
      </c>
      <c r="AD181" s="37"/>
      <c r="AE181" s="37"/>
      <c r="AF181" s="37"/>
      <c r="AG181" s="37"/>
      <c r="AH181" s="37"/>
      <c r="AI181" s="37"/>
    </row>
    <row r="182" spans="1:35" s="40" customFormat="1">
      <c r="A182" s="37"/>
      <c r="B182" s="37" t="str">
        <f t="shared" si="1"/>
        <v>0.1  Urbanistica e assetto del territorio</v>
      </c>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c r="AA182" s="37"/>
      <c r="AB182" s="38" t="s">
        <v>128</v>
      </c>
      <c r="AC182" s="37" t="s">
        <v>144</v>
      </c>
      <c r="AD182" s="37"/>
      <c r="AE182" s="37"/>
      <c r="AF182" s="37"/>
      <c r="AG182" s="37"/>
      <c r="AH182" s="37"/>
      <c r="AI182" s="37"/>
    </row>
    <row r="183" spans="1:35" s="40" customFormat="1">
      <c r="A183" s="37"/>
      <c r="B183" s="37" t="str">
        <f t="shared" si="1"/>
        <v>0.2 Edilizia residenziale pubblica e locale e piani di edilizia economico-popolare</v>
      </c>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c r="AA183" s="37"/>
      <c r="AB183" s="38" t="s">
        <v>66</v>
      </c>
      <c r="AC183" s="37" t="s">
        <v>145</v>
      </c>
      <c r="AD183" s="37"/>
      <c r="AE183" s="37"/>
      <c r="AF183" s="37"/>
      <c r="AG183" s="37"/>
      <c r="AH183" s="37"/>
      <c r="AI183" s="37"/>
    </row>
    <row r="184" spans="1:35" s="40" customFormat="1">
      <c r="A184" s="37"/>
      <c r="B184" s="37" t="str">
        <f t="shared" si="1"/>
        <v>0.1 Difesa del suolo</v>
      </c>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c r="AA184" s="37"/>
      <c r="AB184" s="38" t="s">
        <v>64</v>
      </c>
      <c r="AC184" s="37" t="s">
        <v>146</v>
      </c>
      <c r="AD184" s="37"/>
      <c r="AE184" s="37"/>
      <c r="AF184" s="37"/>
      <c r="AG184" s="37"/>
      <c r="AH184" s="37"/>
      <c r="AI184" s="37"/>
    </row>
    <row r="185" spans="1:35" s="40" customFormat="1">
      <c r="A185" s="37"/>
      <c r="B185" s="37" t="str">
        <f t="shared" si="1"/>
        <v>0.2 Tutela, valorizzazione e recupero ambientale</v>
      </c>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c r="AA185" s="37"/>
      <c r="AB185" s="38" t="s">
        <v>66</v>
      </c>
      <c r="AC185" s="37" t="s">
        <v>147</v>
      </c>
      <c r="AD185" s="37"/>
      <c r="AE185" s="37"/>
      <c r="AF185" s="37"/>
      <c r="AG185" s="37"/>
      <c r="AH185" s="37"/>
      <c r="AI185" s="37"/>
    </row>
    <row r="186" spans="1:35" s="40" customFormat="1">
      <c r="A186" s="37"/>
      <c r="B186" s="37" t="str">
        <f t="shared" si="1"/>
        <v>0.3 Rifiuti</v>
      </c>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c r="AA186" s="37"/>
      <c r="AB186" s="38" t="s">
        <v>68</v>
      </c>
      <c r="AC186" s="37" t="s">
        <v>148</v>
      </c>
      <c r="AD186" s="37"/>
      <c r="AE186" s="37"/>
      <c r="AF186" s="37"/>
      <c r="AG186" s="37"/>
      <c r="AH186" s="37"/>
      <c r="AI186" s="37"/>
    </row>
    <row r="187" spans="1:35" s="40" customFormat="1">
      <c r="A187" s="37"/>
      <c r="B187" s="37" t="str">
        <f t="shared" si="1"/>
        <v>0.4 Servizio idrico integrato</v>
      </c>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c r="AA187" s="37"/>
      <c r="AB187" s="38" t="s">
        <v>70</v>
      </c>
      <c r="AC187" s="37" t="s">
        <v>149</v>
      </c>
      <c r="AD187" s="37"/>
      <c r="AE187" s="37"/>
      <c r="AF187" s="37"/>
      <c r="AG187" s="37"/>
      <c r="AH187" s="37"/>
      <c r="AI187" s="37"/>
    </row>
    <row r="188" spans="1:35" s="40" customFormat="1">
      <c r="A188" s="37"/>
      <c r="B188" s="37" t="str">
        <f t="shared" si="1"/>
        <v>0.5 Aree protette, parchi naturali, protezione naturalistica e forestazione</v>
      </c>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c r="AA188" s="37"/>
      <c r="AB188" s="38" t="s">
        <v>72</v>
      </c>
      <c r="AC188" s="37" t="s">
        <v>150</v>
      </c>
      <c r="AD188" s="37"/>
      <c r="AE188" s="37"/>
      <c r="AF188" s="37"/>
      <c r="AG188" s="37"/>
      <c r="AH188" s="37"/>
      <c r="AI188" s="37"/>
    </row>
    <row r="189" spans="1:35" s="40" customFormat="1">
      <c r="A189" s="37"/>
      <c r="B189" s="37" t="str">
        <f t="shared" si="1"/>
        <v>0.6 Tutela e valorizzazione delle risorse idriche</v>
      </c>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c r="AA189" s="37"/>
      <c r="AB189" s="38" t="s">
        <v>74</v>
      </c>
      <c r="AC189" s="37" t="s">
        <v>151</v>
      </c>
      <c r="AD189" s="37"/>
      <c r="AE189" s="37"/>
      <c r="AF189" s="37"/>
      <c r="AG189" s="37"/>
      <c r="AH189" s="37"/>
      <c r="AI189" s="37"/>
    </row>
    <row r="190" spans="1:35" s="40" customFormat="1">
      <c r="A190" s="37"/>
      <c r="B190" s="37" t="str">
        <f t="shared" si="1"/>
        <v>0.7 Sviluppo sostenibile territorio montano piccoli Comuni</v>
      </c>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c r="AA190" s="37"/>
      <c r="AB190" s="38" t="s">
        <v>76</v>
      </c>
      <c r="AC190" s="37" t="s">
        <v>152</v>
      </c>
      <c r="AD190" s="37"/>
      <c r="AE190" s="37"/>
      <c r="AF190" s="37"/>
      <c r="AG190" s="37"/>
      <c r="AH190" s="37"/>
      <c r="AI190" s="37"/>
    </row>
    <row r="191" spans="1:35" s="40" customFormat="1">
      <c r="A191" s="37"/>
      <c r="B191" s="37" t="str">
        <f t="shared" si="1"/>
        <v>0.8 Qualità dell'aria e riduzione dell'inquinamento</v>
      </c>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c r="AA191" s="37"/>
      <c r="AB191" s="38" t="s">
        <v>78</v>
      </c>
      <c r="AC191" s="37" t="s">
        <v>153</v>
      </c>
      <c r="AD191" s="37"/>
      <c r="AE191" s="37"/>
      <c r="AF191" s="37"/>
      <c r="AG191" s="37"/>
      <c r="AH191" s="37"/>
      <c r="AI191" s="37"/>
    </row>
    <row r="192" spans="1:35" s="40" customFormat="1">
      <c r="A192" s="37"/>
      <c r="B192" s="37" t="str">
        <f t="shared" si="1"/>
        <v>0.1 Trasporto ferroviario</v>
      </c>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c r="AA192" s="37"/>
      <c r="AB192" s="38" t="s">
        <v>64</v>
      </c>
      <c r="AC192" s="37" t="s">
        <v>154</v>
      </c>
      <c r="AD192" s="37"/>
      <c r="AE192" s="37"/>
      <c r="AF192" s="37"/>
      <c r="AG192" s="37"/>
      <c r="AH192" s="37"/>
      <c r="AI192" s="37"/>
    </row>
    <row r="193" spans="1:35" s="40" customFormat="1">
      <c r="A193" s="37"/>
      <c r="B193" s="37" t="str">
        <f t="shared" si="1"/>
        <v>0.2 Trasporto pubblico locale</v>
      </c>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c r="AA193" s="37"/>
      <c r="AB193" s="38" t="s">
        <v>66</v>
      </c>
      <c r="AC193" s="37" t="s">
        <v>155</v>
      </c>
      <c r="AD193" s="37"/>
      <c r="AE193" s="37"/>
      <c r="AF193" s="37"/>
      <c r="AG193" s="37"/>
      <c r="AH193" s="37"/>
      <c r="AI193" s="37"/>
    </row>
    <row r="194" spans="1:35" s="40" customFormat="1">
      <c r="A194" s="37"/>
      <c r="B194" s="37" t="str">
        <f t="shared" si="1"/>
        <v>0.3 Trasporto per vie d'acqua</v>
      </c>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c r="AA194" s="37"/>
      <c r="AB194" s="38" t="s">
        <v>68</v>
      </c>
      <c r="AC194" s="37" t="s">
        <v>156</v>
      </c>
      <c r="AD194" s="37"/>
      <c r="AE194" s="37"/>
      <c r="AF194" s="37"/>
      <c r="AG194" s="37"/>
      <c r="AH194" s="37"/>
      <c r="AI194" s="37"/>
    </row>
    <row r="195" spans="1:35" s="40" customFormat="1">
      <c r="A195" s="37"/>
      <c r="B195" s="37" t="str">
        <f t="shared" si="1"/>
        <v>0.4 Altre modalità di trasporto</v>
      </c>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c r="AA195" s="37"/>
      <c r="AB195" s="38" t="s">
        <v>70</v>
      </c>
      <c r="AC195" s="37" t="s">
        <v>157</v>
      </c>
      <c r="AD195" s="37"/>
      <c r="AE195" s="37"/>
      <c r="AF195" s="37"/>
      <c r="AG195" s="37"/>
      <c r="AH195" s="37"/>
      <c r="AI195" s="37"/>
    </row>
    <row r="196" spans="1:35" s="40" customFormat="1">
      <c r="A196" s="37"/>
      <c r="B196" s="37" t="str">
        <f t="shared" si="1"/>
        <v>0.5  Viabilità e infrastrutture stradali</v>
      </c>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c r="AA196" s="37"/>
      <c r="AB196" s="38" t="s">
        <v>158</v>
      </c>
      <c r="AC196" s="37" t="s">
        <v>159</v>
      </c>
      <c r="AD196" s="37"/>
      <c r="AE196" s="37"/>
      <c r="AF196" s="37"/>
      <c r="AG196" s="37"/>
      <c r="AH196" s="37"/>
      <c r="AI196" s="37"/>
    </row>
    <row r="197" spans="1:35" s="40" customFormat="1">
      <c r="A197" s="37"/>
      <c r="B197" s="37" t="str">
        <f t="shared" si="1"/>
        <v>0.1  Sistema di protezione civile</v>
      </c>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c r="AA197" s="37"/>
      <c r="AB197" s="38" t="s">
        <v>128</v>
      </c>
      <c r="AC197" s="37" t="s">
        <v>160</v>
      </c>
      <c r="AD197" s="37"/>
      <c r="AE197" s="37"/>
      <c r="AF197" s="37"/>
      <c r="AG197" s="37"/>
      <c r="AH197" s="37"/>
      <c r="AI197" s="37"/>
    </row>
    <row r="198" spans="1:35" s="40" customFormat="1">
      <c r="A198" s="37"/>
      <c r="B198" s="37" t="str">
        <f t="shared" si="1"/>
        <v>0.2   Interventi a seguito di calamità naturali</v>
      </c>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c r="AA198" s="37"/>
      <c r="AB198" s="38" t="s">
        <v>113</v>
      </c>
      <c r="AC198" s="37" t="s">
        <v>161</v>
      </c>
      <c r="AD198" s="37"/>
      <c r="AE198" s="37"/>
      <c r="AF198" s="37"/>
      <c r="AG198" s="37"/>
      <c r="AH198" s="37"/>
      <c r="AI198" s="37"/>
    </row>
    <row r="199" spans="1:35" s="40" customFormat="1">
      <c r="A199" s="37"/>
      <c r="B199" s="37" t="str">
        <f t="shared" si="1"/>
        <v>0.1   Interventi per l'infanzia e i minori e per asili nido</v>
      </c>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c r="AA199" s="37"/>
      <c r="AB199" s="38" t="s">
        <v>111</v>
      </c>
      <c r="AC199" s="37" t="s">
        <v>162</v>
      </c>
      <c r="AD199" s="37"/>
      <c r="AE199" s="37"/>
      <c r="AF199" s="37"/>
      <c r="AG199" s="37"/>
      <c r="AH199" s="37"/>
      <c r="AI199" s="37"/>
    </row>
    <row r="200" spans="1:35" s="40" customFormat="1">
      <c r="A200" s="37"/>
      <c r="B200" s="37" t="str">
        <f t="shared" si="1"/>
        <v>0.2  Interventi per la disabilità</v>
      </c>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c r="AA200" s="37"/>
      <c r="AB200" s="38" t="s">
        <v>163</v>
      </c>
      <c r="AC200" s="37" t="s">
        <v>164</v>
      </c>
      <c r="AD200" s="37"/>
      <c r="AE200" s="37"/>
      <c r="AF200" s="37"/>
      <c r="AG200" s="37"/>
      <c r="AH200" s="37"/>
      <c r="AI200" s="37"/>
    </row>
    <row r="201" spans="1:35" s="40" customFormat="1">
      <c r="A201" s="37"/>
      <c r="B201" s="37" t="str">
        <f t="shared" si="1"/>
        <v>0.3  Interventi per gli anziani</v>
      </c>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c r="AA201" s="37"/>
      <c r="AB201" s="38" t="s">
        <v>165</v>
      </c>
      <c r="AC201" s="37" t="s">
        <v>166</v>
      </c>
      <c r="AD201" s="37"/>
      <c r="AE201" s="37"/>
      <c r="AF201" s="37"/>
      <c r="AG201" s="37"/>
      <c r="AH201" s="37"/>
      <c r="AI201" s="37"/>
    </row>
    <row r="202" spans="1:35" s="40" customFormat="1">
      <c r="A202" s="37"/>
      <c r="B202" s="37" t="str">
        <f t="shared" si="1"/>
        <v>0.4  Interventi per soggetti a rischio di esclusione sociale</v>
      </c>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c r="AA202" s="37"/>
      <c r="AB202" s="38" t="s">
        <v>167</v>
      </c>
      <c r="AC202" s="37" t="s">
        <v>168</v>
      </c>
      <c r="AD202" s="37"/>
      <c r="AE202" s="37"/>
      <c r="AF202" s="37"/>
      <c r="AG202" s="37"/>
      <c r="AH202" s="37"/>
      <c r="AI202" s="37"/>
    </row>
    <row r="203" spans="1:35" s="40" customFormat="1">
      <c r="A203" s="37"/>
      <c r="B203" s="37" t="str">
        <f t="shared" si="1"/>
        <v>0.5 Interventi per le famiglie</v>
      </c>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c r="AA203" s="37"/>
      <c r="AB203" s="38" t="s">
        <v>72</v>
      </c>
      <c r="AC203" s="37" t="s">
        <v>169</v>
      </c>
      <c r="AD203" s="37"/>
      <c r="AE203" s="37"/>
      <c r="AF203" s="37"/>
      <c r="AG203" s="37"/>
      <c r="AH203" s="37"/>
      <c r="AI203" s="37"/>
    </row>
    <row r="204" spans="1:35" s="40" customFormat="1">
      <c r="A204" s="37"/>
      <c r="B204" s="37" t="str">
        <f t="shared" si="1"/>
        <v>0.6 Interventi per il diritto alla casa</v>
      </c>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c r="AA204" s="37"/>
      <c r="AB204" s="38" t="s">
        <v>74</v>
      </c>
      <c r="AC204" s="37" t="s">
        <v>170</v>
      </c>
      <c r="AD204" s="37"/>
      <c r="AE204" s="37"/>
      <c r="AF204" s="37"/>
      <c r="AG204" s="37"/>
      <c r="AH204" s="37"/>
      <c r="AI204" s="37"/>
    </row>
    <row r="205" spans="1:35" s="40" customFormat="1">
      <c r="A205" s="37"/>
      <c r="B205" s="37" t="str">
        <f t="shared" si="1"/>
        <v>0.7 Programmazione e governo della rete dei servizi sociosanitari e sociali</v>
      </c>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c r="AA205" s="37"/>
      <c r="AB205" s="38" t="s">
        <v>76</v>
      </c>
      <c r="AC205" s="37" t="s">
        <v>171</v>
      </c>
      <c r="AD205" s="37"/>
      <c r="AE205" s="37"/>
      <c r="AF205" s="37"/>
      <c r="AG205" s="37"/>
      <c r="AH205" s="37"/>
      <c r="AI205" s="37"/>
    </row>
    <row r="206" spans="1:35" s="40" customFormat="1">
      <c r="A206" s="37"/>
      <c r="B206" s="37" t="str">
        <f t="shared" si="1"/>
        <v>0.8 Cooperazione e associazionismo</v>
      </c>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c r="AA206" s="37"/>
      <c r="AB206" s="38" t="s">
        <v>78</v>
      </c>
      <c r="AC206" s="37" t="s">
        <v>172</v>
      </c>
      <c r="AD206" s="37"/>
      <c r="AE206" s="37"/>
      <c r="AF206" s="37"/>
      <c r="AG206" s="37"/>
      <c r="AH206" s="37"/>
      <c r="AI206" s="37"/>
    </row>
    <row r="207" spans="1:35" s="40" customFormat="1">
      <c r="A207" s="37"/>
      <c r="B207" s="37" t="str">
        <f t="shared" si="1"/>
        <v>0.9 Servizio necroscopico e cimiteriale</v>
      </c>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c r="AA207" s="37"/>
      <c r="AB207" s="38" t="s">
        <v>122</v>
      </c>
      <c r="AC207" s="37" t="s">
        <v>173</v>
      </c>
      <c r="AD207" s="37"/>
      <c r="AE207" s="37"/>
      <c r="AF207" s="37"/>
      <c r="AG207" s="37"/>
      <c r="AH207" s="37"/>
      <c r="AI207" s="37"/>
    </row>
    <row r="208" spans="1:35" s="40" customFormat="1">
      <c r="A208" s="37"/>
      <c r="B208" s="37" t="str">
        <f t="shared" si="1"/>
        <v>0.1 Industria, PMI e Artigianato</v>
      </c>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c r="AA208" s="37"/>
      <c r="AB208" s="38" t="s">
        <v>64</v>
      </c>
      <c r="AC208" s="37" t="s">
        <v>174</v>
      </c>
      <c r="AD208" s="37"/>
      <c r="AE208" s="37"/>
      <c r="AF208" s="37"/>
      <c r="AG208" s="37"/>
      <c r="AH208" s="37"/>
      <c r="AI208" s="37"/>
    </row>
    <row r="209" spans="1:35" s="40" customFormat="1">
      <c r="A209" s="37"/>
      <c r="B209" s="37" t="str">
        <f t="shared" si="1"/>
        <v>0.2 Commercio - reti distributive - tutela dei consumatori</v>
      </c>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c r="AA209" s="37"/>
      <c r="AB209" s="38" t="s">
        <v>66</v>
      </c>
      <c r="AC209" s="37" t="s">
        <v>175</v>
      </c>
      <c r="AD209" s="37"/>
      <c r="AE209" s="37"/>
      <c r="AF209" s="37"/>
      <c r="AG209" s="37"/>
      <c r="AH209" s="37"/>
      <c r="AI209" s="37"/>
    </row>
    <row r="210" spans="1:35" s="40" customFormat="1">
      <c r="A210" s="37"/>
      <c r="B210" s="37" t="str">
        <f t="shared" si="1"/>
        <v>0.3  Ricerca e innovazione</v>
      </c>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c r="AA210" s="37"/>
      <c r="AB210" s="38" t="s">
        <v>165</v>
      </c>
      <c r="AC210" s="37" t="s">
        <v>176</v>
      </c>
      <c r="AD210" s="37"/>
      <c r="AE210" s="37"/>
      <c r="AF210" s="37"/>
      <c r="AG210" s="37"/>
      <c r="AH210" s="37"/>
      <c r="AI210" s="37"/>
    </row>
    <row r="211" spans="1:35" s="40" customFormat="1">
      <c r="A211" s="37"/>
      <c r="B211" s="37" t="str">
        <f t="shared" si="1"/>
        <v>0.4  Reti e altri servizi di pubblica utilità</v>
      </c>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c r="AA211" s="37"/>
      <c r="AB211" s="38" t="s">
        <v>167</v>
      </c>
      <c r="AC211" s="37" t="s">
        <v>177</v>
      </c>
      <c r="AD211" s="37"/>
      <c r="AE211" s="37"/>
      <c r="AF211" s="37"/>
      <c r="AG211" s="37"/>
      <c r="AH211" s="37"/>
      <c r="AI211" s="37"/>
    </row>
    <row r="212" spans="1:35" s="40" customFormat="1">
      <c r="A212" s="37"/>
      <c r="B212" s="37" t="str">
        <f t="shared" si="1"/>
        <v>0.1  Servizi per lo sviluppo del mercato del lavoro</v>
      </c>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c r="AA212" s="37"/>
      <c r="AB212" s="38" t="s">
        <v>128</v>
      </c>
      <c r="AC212" s="37" t="s">
        <v>178</v>
      </c>
      <c r="AD212" s="37"/>
      <c r="AE212" s="37"/>
      <c r="AF212" s="37"/>
      <c r="AG212" s="37"/>
      <c r="AH212" s="37"/>
      <c r="AI212" s="37"/>
    </row>
    <row r="213" spans="1:35" s="40" customFormat="1">
      <c r="A213" s="37"/>
      <c r="B213" s="37" t="str">
        <f t="shared" si="1"/>
        <v>0.2Formazione professionale</v>
      </c>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c r="AA213" s="37"/>
      <c r="AB213" s="38" t="s">
        <v>179</v>
      </c>
      <c r="AC213" s="37" t="s">
        <v>180</v>
      </c>
      <c r="AD213" s="37"/>
      <c r="AE213" s="37"/>
      <c r="AF213" s="37"/>
      <c r="AG213" s="37"/>
      <c r="AH213" s="37"/>
      <c r="AI213" s="37"/>
    </row>
    <row r="214" spans="1:35" s="40" customFormat="1">
      <c r="A214" s="37"/>
      <c r="B214" s="37" t="str">
        <f t="shared" si="1"/>
        <v>0.3  Sostegno all'occupazione</v>
      </c>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c r="AA214" s="37"/>
      <c r="AB214" s="38" t="s">
        <v>165</v>
      </c>
      <c r="AC214" s="37" t="s">
        <v>181</v>
      </c>
      <c r="AD214" s="37"/>
      <c r="AE214" s="37"/>
      <c r="AF214" s="37"/>
      <c r="AG214" s="37"/>
      <c r="AH214" s="37"/>
      <c r="AI214" s="37"/>
    </row>
    <row r="215" spans="1:35" s="40" customFormat="1">
      <c r="A215" s="37"/>
      <c r="B215" s="37" t="str">
        <f t="shared" si="1"/>
        <v>0.1  Sviluppo del settore agricolo e del sistema agroalimentare</v>
      </c>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c r="AA215" s="37"/>
      <c r="AB215" s="38" t="s">
        <v>128</v>
      </c>
      <c r="AC215" s="37" t="s">
        <v>182</v>
      </c>
      <c r="AD215" s="37"/>
      <c r="AE215" s="37"/>
      <c r="AF215" s="37"/>
      <c r="AG215" s="37"/>
      <c r="AH215" s="37"/>
      <c r="AI215" s="37"/>
    </row>
    <row r="216" spans="1:35" s="40" customFormat="1">
      <c r="A216" s="37"/>
      <c r="B216" s="37" t="str">
        <f t="shared" si="1"/>
        <v>0.2  Caccia e pesca</v>
      </c>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c r="AA216" s="37"/>
      <c r="AB216" s="38" t="s">
        <v>163</v>
      </c>
      <c r="AC216" s="37" t="s">
        <v>183</v>
      </c>
      <c r="AD216" s="37"/>
      <c r="AE216" s="37"/>
      <c r="AF216" s="37"/>
      <c r="AG216" s="37"/>
      <c r="AH216" s="37"/>
      <c r="AI216" s="37"/>
    </row>
    <row r="217" spans="1:35" s="40" customFormat="1">
      <c r="A217" s="37"/>
      <c r="B217" s="37" t="str">
        <f t="shared" si="1"/>
        <v>0.1  Fonti energetiche</v>
      </c>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c r="AA217" s="37"/>
      <c r="AB217" s="38" t="s">
        <v>128</v>
      </c>
      <c r="AC217" s="37" t="s">
        <v>184</v>
      </c>
      <c r="AD217" s="37"/>
      <c r="AE217" s="37"/>
      <c r="AF217" s="37"/>
      <c r="AG217" s="37"/>
      <c r="AH217" s="37"/>
      <c r="AI217" s="37"/>
    </row>
    <row r="218" spans="1:35" s="40" customFormat="1">
      <c r="A218" s="37"/>
      <c r="B218" s="37" t="str">
        <f t="shared" si="1"/>
        <v>0.1  Relazioni finanziarie con le altre autonomie territoriali</v>
      </c>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c r="AA218" s="37"/>
      <c r="AB218" s="38" t="s">
        <v>128</v>
      </c>
      <c r="AC218" s="37" t="s">
        <v>185</v>
      </c>
      <c r="AD218" s="37"/>
      <c r="AE218" s="37"/>
      <c r="AF218" s="37"/>
      <c r="AG218" s="37"/>
      <c r="AH218" s="37"/>
      <c r="AI218" s="37"/>
    </row>
    <row r="219" spans="1:35" s="40" customFormat="1">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c r="AA219" s="37"/>
      <c r="AB219" s="38"/>
      <c r="AC219" s="37"/>
      <c r="AD219" s="37"/>
      <c r="AE219" s="37"/>
      <c r="AF219" s="37"/>
      <c r="AG219" s="37"/>
      <c r="AH219" s="37"/>
      <c r="AI219" s="37"/>
    </row>
    <row r="220" spans="1:35" s="40" customFormat="1">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c r="AA220" s="37"/>
      <c r="AB220" s="38"/>
      <c r="AC220" s="37"/>
      <c r="AD220" s="37"/>
      <c r="AE220" s="37"/>
      <c r="AF220" s="37"/>
      <c r="AG220" s="37"/>
      <c r="AH220" s="37"/>
      <c r="AI220" s="37"/>
    </row>
    <row r="221" spans="1:35" s="40" customFormat="1">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c r="AA221" s="37"/>
      <c r="AB221" s="38"/>
      <c r="AC221" s="37"/>
      <c r="AD221" s="37"/>
      <c r="AE221" s="37"/>
      <c r="AF221" s="37"/>
      <c r="AG221" s="37"/>
      <c r="AH221" s="37"/>
      <c r="AI221" s="37"/>
    </row>
    <row r="222" spans="1:35" s="40" customFormat="1">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c r="AA222" s="37"/>
      <c r="AB222" s="38"/>
      <c r="AC222" s="37"/>
      <c r="AD222" s="37"/>
      <c r="AE222" s="37"/>
      <c r="AF222" s="37"/>
      <c r="AG222" s="37"/>
      <c r="AH222" s="37"/>
      <c r="AI222" s="37"/>
    </row>
    <row r="223" spans="1:35" s="40" customFormat="1">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c r="AA223" s="37"/>
      <c r="AB223" s="38"/>
      <c r="AC223" s="37"/>
      <c r="AD223" s="37"/>
      <c r="AE223" s="37"/>
      <c r="AF223" s="37"/>
      <c r="AG223" s="37"/>
      <c r="AH223" s="37"/>
      <c r="AI223" s="37"/>
    </row>
    <row r="224" spans="1:35" s="40" customFormat="1">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c r="AA224" s="37"/>
      <c r="AB224" s="38"/>
      <c r="AC224" s="37"/>
      <c r="AD224" s="37"/>
      <c r="AE224" s="37"/>
      <c r="AF224" s="37"/>
      <c r="AG224" s="37"/>
      <c r="AH224" s="37"/>
      <c r="AI224" s="37"/>
    </row>
    <row r="225" spans="1:35" s="40" customFormat="1">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c r="AA225" s="37"/>
      <c r="AB225" s="38"/>
      <c r="AC225" s="37"/>
      <c r="AD225" s="37"/>
      <c r="AE225" s="37"/>
      <c r="AF225" s="37"/>
      <c r="AG225" s="37"/>
      <c r="AH225" s="37"/>
      <c r="AI225" s="37"/>
    </row>
    <row r="226" spans="1:35" s="40" customFormat="1">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c r="AA226" s="37"/>
      <c r="AB226" s="38"/>
      <c r="AC226" s="37"/>
      <c r="AD226" s="37"/>
      <c r="AE226" s="37"/>
      <c r="AF226" s="37"/>
      <c r="AG226" s="37"/>
      <c r="AH226" s="37"/>
      <c r="AI226" s="37"/>
    </row>
    <row r="227" spans="1:35" s="40" customFormat="1">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c r="AA227" s="37"/>
      <c r="AB227" s="38"/>
      <c r="AC227" s="37"/>
      <c r="AD227" s="37"/>
      <c r="AE227" s="37"/>
      <c r="AF227" s="37"/>
      <c r="AG227" s="37"/>
      <c r="AH227" s="37"/>
      <c r="AI227" s="37"/>
    </row>
    <row r="228" spans="1:35" s="40" customFormat="1">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c r="AA228" s="37"/>
      <c r="AB228" s="38"/>
      <c r="AC228" s="37"/>
      <c r="AD228" s="37"/>
      <c r="AE228" s="37"/>
      <c r="AF228" s="37"/>
      <c r="AG228" s="37"/>
      <c r="AH228" s="37"/>
      <c r="AI228" s="37"/>
    </row>
    <row r="229" spans="1:35" s="40" customFormat="1">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c r="AA229" s="37"/>
      <c r="AB229" s="38"/>
      <c r="AC229" s="37"/>
      <c r="AD229" s="37"/>
      <c r="AE229" s="37"/>
      <c r="AF229" s="37"/>
      <c r="AG229" s="37"/>
      <c r="AH229" s="37"/>
      <c r="AI229" s="37"/>
    </row>
    <row r="230" spans="1:35" s="40" customFormat="1">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c r="AA230" s="37"/>
      <c r="AB230" s="38"/>
      <c r="AC230" s="37"/>
      <c r="AD230" s="37"/>
      <c r="AE230" s="37"/>
      <c r="AF230" s="37"/>
      <c r="AG230" s="37"/>
      <c r="AH230" s="37"/>
      <c r="AI230" s="37"/>
    </row>
    <row r="231" spans="1:35" s="40" customFormat="1">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c r="AA231" s="37"/>
      <c r="AB231" s="38"/>
      <c r="AC231" s="37"/>
      <c r="AD231" s="37"/>
      <c r="AE231" s="37"/>
      <c r="AF231" s="37"/>
      <c r="AG231" s="37"/>
      <c r="AH231" s="37"/>
      <c r="AI231" s="37"/>
    </row>
    <row r="232" spans="1:35" s="40" customFormat="1">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c r="AA232" s="37"/>
      <c r="AB232" s="38"/>
      <c r="AC232" s="37"/>
      <c r="AD232" s="37"/>
      <c r="AE232" s="37"/>
      <c r="AF232" s="37"/>
      <c r="AG232" s="37"/>
      <c r="AH232" s="37"/>
      <c r="AI232" s="37"/>
    </row>
    <row r="233" spans="1:35" s="40" customFormat="1">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c r="AA233" s="37"/>
      <c r="AB233" s="38"/>
      <c r="AC233" s="37"/>
      <c r="AD233" s="37"/>
      <c r="AE233" s="37"/>
      <c r="AF233" s="37"/>
      <c r="AG233" s="37"/>
      <c r="AH233" s="37"/>
      <c r="AI233" s="37"/>
    </row>
    <row r="234" spans="1:35" s="40" customFormat="1">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c r="AA234" s="37"/>
      <c r="AB234" s="38"/>
      <c r="AC234" s="37"/>
      <c r="AD234" s="37"/>
      <c r="AE234" s="37"/>
      <c r="AF234" s="37"/>
      <c r="AG234" s="37"/>
      <c r="AH234" s="37"/>
      <c r="AI234" s="37"/>
    </row>
    <row r="235" spans="1:35" s="40" customFormat="1">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c r="AA235" s="37"/>
      <c r="AB235" s="38"/>
      <c r="AC235" s="37"/>
      <c r="AD235" s="37"/>
      <c r="AE235" s="37"/>
      <c r="AF235" s="37"/>
      <c r="AG235" s="37"/>
      <c r="AH235" s="37"/>
      <c r="AI235" s="37"/>
    </row>
    <row r="236" spans="1:35" s="40" customFormat="1">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c r="AA236" s="37"/>
      <c r="AB236" s="38"/>
      <c r="AC236" s="37"/>
      <c r="AD236" s="37"/>
      <c r="AE236" s="37"/>
      <c r="AF236" s="37"/>
      <c r="AG236" s="37"/>
      <c r="AH236" s="37"/>
      <c r="AI236" s="37"/>
    </row>
    <row r="237" spans="1:35">
      <c r="AA237" s="37"/>
      <c r="AB237" s="38"/>
      <c r="AH237" s="37"/>
      <c r="AI237" s="37"/>
    </row>
    <row r="238" spans="1:35">
      <c r="AA238" s="37"/>
      <c r="AB238" s="38"/>
      <c r="AH238" s="37"/>
      <c r="AI238" s="37"/>
    </row>
    <row r="239" spans="1:35">
      <c r="AA239" s="37"/>
      <c r="AB239" s="38"/>
      <c r="AH239" s="37"/>
      <c r="AI239" s="37"/>
    </row>
    <row r="240" spans="1:35">
      <c r="AA240" s="37"/>
      <c r="AB240" s="38"/>
      <c r="AH240" s="37"/>
      <c r="AI240" s="37"/>
    </row>
    <row r="241" spans="27:35">
      <c r="AA241" s="37"/>
      <c r="AB241" s="38"/>
      <c r="AH241" s="37"/>
      <c r="AI241" s="37"/>
    </row>
    <row r="242" spans="27:35">
      <c r="AA242" s="37"/>
      <c r="AB242" s="38"/>
      <c r="AH242" s="37"/>
      <c r="AI242" s="37"/>
    </row>
    <row r="243" spans="27:35">
      <c r="AA243" s="37"/>
      <c r="AB243" s="38"/>
      <c r="AH243" s="37"/>
      <c r="AI243" s="37"/>
    </row>
    <row r="244" spans="27:35">
      <c r="AA244" s="37"/>
      <c r="AB244" s="38"/>
      <c r="AH244" s="37"/>
      <c r="AI244" s="37"/>
    </row>
    <row r="245" spans="27:35">
      <c r="AA245" s="37"/>
      <c r="AB245" s="38"/>
      <c r="AH245" s="37"/>
      <c r="AI245" s="37"/>
    </row>
    <row r="246" spans="27:35">
      <c r="AA246" s="37"/>
      <c r="AB246" s="38"/>
      <c r="AH246" s="37"/>
      <c r="AI246" s="37"/>
    </row>
    <row r="247" spans="27:35">
      <c r="AA247" s="37"/>
      <c r="AB247" s="38"/>
      <c r="AH247" s="37"/>
      <c r="AI247" s="37"/>
    </row>
    <row r="248" spans="27:35">
      <c r="AA248" s="37"/>
      <c r="AB248" s="38"/>
      <c r="AH248" s="37"/>
      <c r="AI248" s="37"/>
    </row>
    <row r="249" spans="27:35">
      <c r="AA249" s="37"/>
      <c r="AB249" s="38"/>
      <c r="AH249" s="37"/>
      <c r="AI249" s="37"/>
    </row>
    <row r="250" spans="27:35">
      <c r="AA250" s="37"/>
      <c r="AB250" s="38"/>
      <c r="AH250" s="37"/>
      <c r="AI250" s="37"/>
    </row>
    <row r="251" spans="27:35">
      <c r="AA251" s="37"/>
      <c r="AB251" s="38"/>
      <c r="AH251" s="37"/>
      <c r="AI251" s="37"/>
    </row>
    <row r="252" spans="27:35">
      <c r="AA252" s="37"/>
      <c r="AB252" s="38"/>
      <c r="AH252" s="37"/>
      <c r="AI252" s="37"/>
    </row>
    <row r="253" spans="27:35">
      <c r="AA253" s="37"/>
      <c r="AB253" s="38"/>
      <c r="AH253" s="37"/>
      <c r="AI253" s="37"/>
    </row>
    <row r="254" spans="27:35">
      <c r="AA254" s="37"/>
      <c r="AB254" s="38"/>
      <c r="AH254" s="37"/>
      <c r="AI254" s="37"/>
    </row>
    <row r="255" spans="27:35">
      <c r="AA255" s="37"/>
      <c r="AB255" s="38"/>
      <c r="AH255" s="37"/>
      <c r="AI255" s="37"/>
    </row>
    <row r="256" spans="27:35">
      <c r="AA256" s="37"/>
      <c r="AB256" s="38"/>
      <c r="AH256" s="37"/>
      <c r="AI256" s="37"/>
    </row>
    <row r="257" spans="27:35">
      <c r="AA257" s="37"/>
      <c r="AB257" s="38"/>
      <c r="AH257" s="37"/>
      <c r="AI257" s="37"/>
    </row>
    <row r="258" spans="27:35">
      <c r="AA258" s="37"/>
      <c r="AB258" s="38"/>
      <c r="AH258" s="37"/>
      <c r="AI258" s="37"/>
    </row>
    <row r="259" spans="27:35">
      <c r="AA259" s="37"/>
      <c r="AB259" s="38"/>
      <c r="AH259" s="37"/>
      <c r="AI259" s="37"/>
    </row>
    <row r="260" spans="27:35">
      <c r="AA260" s="37"/>
      <c r="AB260" s="38"/>
      <c r="AH260" s="37"/>
      <c r="AI260" s="37"/>
    </row>
    <row r="261" spans="27:35">
      <c r="AA261" s="37"/>
      <c r="AB261" s="38"/>
      <c r="AH261" s="37"/>
      <c r="AI261" s="37"/>
    </row>
    <row r="262" spans="27:35">
      <c r="AA262" s="37"/>
      <c r="AB262" s="38"/>
      <c r="AH262" s="37"/>
      <c r="AI262" s="37"/>
    </row>
    <row r="263" spans="27:35">
      <c r="AA263" s="37"/>
      <c r="AB263" s="38"/>
      <c r="AH263" s="37"/>
      <c r="AI263" s="37"/>
    </row>
    <row r="264" spans="27:35">
      <c r="AA264" s="37"/>
      <c r="AB264" s="38"/>
      <c r="AH264" s="37"/>
      <c r="AI264" s="37"/>
    </row>
    <row r="265" spans="27:35">
      <c r="AA265" s="37"/>
      <c r="AB265" s="38"/>
      <c r="AH265" s="37"/>
      <c r="AI265" s="37"/>
    </row>
    <row r="266" spans="27:35">
      <c r="AA266" s="37"/>
      <c r="AB266" s="38"/>
      <c r="AH266" s="37"/>
      <c r="AI266" s="37"/>
    </row>
    <row r="267" spans="27:35">
      <c r="AA267" s="37"/>
      <c r="AB267" s="38"/>
      <c r="AH267" s="37"/>
      <c r="AI267" s="37"/>
    </row>
    <row r="268" spans="27:35">
      <c r="AA268" s="37"/>
      <c r="AB268" s="38"/>
      <c r="AH268" s="37"/>
      <c r="AI268" s="37"/>
    </row>
    <row r="269" spans="27:35">
      <c r="AA269" s="37"/>
      <c r="AB269" s="38"/>
      <c r="AH269" s="37"/>
      <c r="AI269" s="37"/>
    </row>
    <row r="270" spans="27:35">
      <c r="AA270" s="37"/>
      <c r="AB270" s="38"/>
      <c r="AH270" s="37"/>
      <c r="AI270" s="37"/>
    </row>
    <row r="271" spans="27:35">
      <c r="AA271" s="37"/>
      <c r="AB271" s="38"/>
      <c r="AH271" s="37"/>
      <c r="AI271" s="37"/>
    </row>
    <row r="272" spans="27:35">
      <c r="AA272" s="37"/>
      <c r="AB272" s="38"/>
      <c r="AH272" s="37"/>
      <c r="AI272" s="37"/>
    </row>
    <row r="273" spans="27:35">
      <c r="AA273" s="37"/>
      <c r="AB273" s="38"/>
      <c r="AH273" s="37"/>
      <c r="AI273" s="37"/>
    </row>
    <row r="274" spans="27:35">
      <c r="AA274" s="37"/>
      <c r="AB274" s="38"/>
      <c r="AH274" s="37"/>
      <c r="AI274" s="37"/>
    </row>
    <row r="275" spans="27:35">
      <c r="AA275" s="37"/>
      <c r="AB275" s="38"/>
      <c r="AH275" s="37"/>
      <c r="AI275" s="37"/>
    </row>
    <row r="276" spans="27:35">
      <c r="AA276" s="37"/>
      <c r="AB276" s="38"/>
      <c r="AH276" s="37"/>
      <c r="AI276" s="37"/>
    </row>
    <row r="277" spans="27:35">
      <c r="AA277" s="37"/>
      <c r="AB277" s="38"/>
      <c r="AH277" s="37"/>
      <c r="AI277" s="37"/>
    </row>
    <row r="278" spans="27:35">
      <c r="AA278" s="37"/>
      <c r="AB278" s="38"/>
      <c r="AH278" s="37"/>
      <c r="AI278" s="37"/>
    </row>
    <row r="279" spans="27:35">
      <c r="AA279" s="37"/>
      <c r="AB279" s="38"/>
      <c r="AH279" s="37"/>
      <c r="AI279" s="37"/>
    </row>
    <row r="280" spans="27:35">
      <c r="AA280" s="37"/>
      <c r="AB280" s="38"/>
      <c r="AH280" s="37"/>
      <c r="AI280" s="37"/>
    </row>
    <row r="281" spans="27:35">
      <c r="AA281" s="37"/>
      <c r="AB281" s="38"/>
      <c r="AH281" s="37"/>
      <c r="AI281" s="37"/>
    </row>
    <row r="282" spans="27:35">
      <c r="AA282" s="37"/>
      <c r="AB282" s="38"/>
      <c r="AH282" s="37"/>
      <c r="AI282" s="37"/>
    </row>
    <row r="283" spans="27:35">
      <c r="AA283" s="37"/>
      <c r="AB283" s="38"/>
      <c r="AH283" s="37"/>
      <c r="AI283" s="37"/>
    </row>
    <row r="284" spans="27:35">
      <c r="AA284" s="37"/>
      <c r="AB284" s="38"/>
      <c r="AH284" s="37"/>
      <c r="AI284" s="37"/>
    </row>
    <row r="285" spans="27:35">
      <c r="AA285" s="37"/>
      <c r="AB285" s="38"/>
      <c r="AH285" s="37"/>
      <c r="AI285" s="37"/>
    </row>
    <row r="286" spans="27:35">
      <c r="AA286" s="37"/>
      <c r="AB286" s="38"/>
      <c r="AH286" s="37"/>
      <c r="AI286" s="37"/>
    </row>
    <row r="287" spans="27:35">
      <c r="AA287" s="37"/>
      <c r="AB287" s="38"/>
      <c r="AH287" s="37"/>
      <c r="AI287" s="37"/>
    </row>
    <row r="288" spans="27:35">
      <c r="AA288" s="37"/>
      <c r="AB288" s="38"/>
      <c r="AH288" s="37"/>
      <c r="AI288" s="37"/>
    </row>
    <row r="289" spans="27:35">
      <c r="AA289" s="37"/>
      <c r="AB289" s="38"/>
      <c r="AH289" s="37"/>
      <c r="AI289" s="37"/>
    </row>
    <row r="290" spans="27:35">
      <c r="AA290" s="37"/>
      <c r="AB290" s="38"/>
      <c r="AH290" s="37"/>
      <c r="AI290" s="37"/>
    </row>
    <row r="291" spans="27:35">
      <c r="AA291" s="37"/>
      <c r="AB291" s="38"/>
      <c r="AH291" s="37"/>
      <c r="AI291" s="37"/>
    </row>
    <row r="292" spans="27:35">
      <c r="AA292" s="37"/>
      <c r="AB292" s="38"/>
      <c r="AH292" s="37"/>
      <c r="AI292" s="37"/>
    </row>
    <row r="293" spans="27:35">
      <c r="AA293" s="37"/>
      <c r="AB293" s="38"/>
      <c r="AH293" s="37"/>
      <c r="AI293" s="37"/>
    </row>
    <row r="294" spans="27:35">
      <c r="AA294" s="37"/>
      <c r="AB294" s="38"/>
      <c r="AH294" s="37"/>
      <c r="AI294" s="37"/>
    </row>
    <row r="295" spans="27:35">
      <c r="AA295" s="37"/>
      <c r="AB295" s="38"/>
      <c r="AH295" s="37"/>
      <c r="AI295" s="37"/>
    </row>
    <row r="296" spans="27:35">
      <c r="AA296" s="37"/>
      <c r="AB296" s="38"/>
      <c r="AH296" s="37"/>
      <c r="AI296" s="37"/>
    </row>
    <row r="297" spans="27:35">
      <c r="AA297" s="37"/>
      <c r="AB297" s="38"/>
      <c r="AH297" s="37"/>
      <c r="AI297" s="37"/>
    </row>
    <row r="298" spans="27:35">
      <c r="AA298" s="37"/>
      <c r="AB298" s="38"/>
      <c r="AH298" s="37"/>
      <c r="AI298" s="37"/>
    </row>
    <row r="299" spans="27:35">
      <c r="AA299" s="37"/>
      <c r="AB299" s="38"/>
      <c r="AH299" s="37"/>
      <c r="AI299" s="37"/>
    </row>
    <row r="300" spans="27:35">
      <c r="AA300" s="37"/>
      <c r="AB300" s="38"/>
      <c r="AH300" s="37"/>
      <c r="AI300" s="37"/>
    </row>
    <row r="301" spans="27:35">
      <c r="AA301" s="37"/>
      <c r="AB301" s="38"/>
      <c r="AH301" s="37"/>
      <c r="AI301" s="37"/>
    </row>
    <row r="302" spans="27:35">
      <c r="AA302" s="37"/>
      <c r="AB302" s="38"/>
      <c r="AH302" s="37"/>
      <c r="AI302" s="37"/>
    </row>
    <row r="303" spans="27:35">
      <c r="AA303" s="37"/>
      <c r="AB303" s="38"/>
      <c r="AH303" s="37"/>
      <c r="AI303" s="37"/>
    </row>
    <row r="304" spans="27:35">
      <c r="AA304" s="37"/>
      <c r="AB304" s="38"/>
      <c r="AH304" s="37"/>
      <c r="AI304" s="37"/>
    </row>
    <row r="305" spans="27:35">
      <c r="AA305" s="37"/>
      <c r="AB305" s="38"/>
      <c r="AH305" s="37"/>
      <c r="AI305" s="37"/>
    </row>
    <row r="306" spans="27:35">
      <c r="AA306" s="37"/>
      <c r="AB306" s="38"/>
      <c r="AH306" s="37"/>
      <c r="AI306" s="37"/>
    </row>
    <row r="307" spans="27:35">
      <c r="AA307" s="37"/>
      <c r="AB307" s="38"/>
      <c r="AH307" s="37"/>
      <c r="AI307" s="37"/>
    </row>
    <row r="308" spans="27:35">
      <c r="AA308" s="37"/>
      <c r="AB308" s="38"/>
      <c r="AH308" s="37"/>
      <c r="AI308" s="37"/>
    </row>
    <row r="309" spans="27:35">
      <c r="AA309" s="37"/>
      <c r="AB309" s="38"/>
      <c r="AH309" s="37"/>
      <c r="AI309" s="37"/>
    </row>
    <row r="310" spans="27:35">
      <c r="AA310" s="37"/>
      <c r="AB310" s="38"/>
      <c r="AH310" s="37"/>
      <c r="AI310" s="37"/>
    </row>
    <row r="311" spans="27:35">
      <c r="AA311" s="37"/>
      <c r="AB311" s="38"/>
      <c r="AH311" s="37"/>
      <c r="AI311" s="37"/>
    </row>
    <row r="312" spans="27:35">
      <c r="AA312" s="37"/>
      <c r="AB312" s="38"/>
      <c r="AH312" s="37"/>
      <c r="AI312" s="37"/>
    </row>
    <row r="313" spans="27:35">
      <c r="AA313" s="37"/>
      <c r="AB313" s="38"/>
      <c r="AH313" s="37"/>
      <c r="AI313" s="37"/>
    </row>
    <row r="314" spans="27:35">
      <c r="AA314" s="37"/>
      <c r="AB314" s="38"/>
      <c r="AH314" s="37"/>
      <c r="AI314" s="37"/>
    </row>
    <row r="315" spans="27:35">
      <c r="AA315" s="37"/>
      <c r="AB315" s="38"/>
      <c r="AH315" s="37"/>
      <c r="AI315" s="37"/>
    </row>
    <row r="316" spans="27:35">
      <c r="AA316" s="37"/>
      <c r="AB316" s="38"/>
      <c r="AH316" s="37"/>
      <c r="AI316" s="37"/>
    </row>
    <row r="317" spans="27:35">
      <c r="AA317" s="37"/>
      <c r="AB317" s="38"/>
      <c r="AH317" s="37"/>
      <c r="AI317" s="37"/>
    </row>
  </sheetData>
  <mergeCells count="376">
    <mergeCell ref="B154:N154"/>
    <mergeCell ref="B155:N155"/>
    <mergeCell ref="A115:F115"/>
    <mergeCell ref="N115:X116"/>
    <mergeCell ref="Y115:AF115"/>
    <mergeCell ref="A116:L116"/>
    <mergeCell ref="V120:AH120"/>
    <mergeCell ref="B129:I129"/>
    <mergeCell ref="A112:F112"/>
    <mergeCell ref="N112:X113"/>
    <mergeCell ref="Y112:AF112"/>
    <mergeCell ref="A113:L113"/>
    <mergeCell ref="A118:AI118"/>
    <mergeCell ref="A120:F120"/>
    <mergeCell ref="G120:H120"/>
    <mergeCell ref="K120:L120"/>
    <mergeCell ref="O120:P120"/>
    <mergeCell ref="S120:T120"/>
    <mergeCell ref="A114:L114"/>
    <mergeCell ref="N114:X114"/>
    <mergeCell ref="Y114:AF114"/>
    <mergeCell ref="X108:AE108"/>
    <mergeCell ref="AF108:AI108"/>
    <mergeCell ref="X109:AE109"/>
    <mergeCell ref="AF109:AI109"/>
    <mergeCell ref="A110:AI110"/>
    <mergeCell ref="N111:X111"/>
    <mergeCell ref="Y111:AF111"/>
    <mergeCell ref="X106:AE106"/>
    <mergeCell ref="AF106:AI106"/>
    <mergeCell ref="A105:E109"/>
    <mergeCell ref="F105:I109"/>
    <mergeCell ref="J105:M109"/>
    <mergeCell ref="N105:W109"/>
    <mergeCell ref="A104:E104"/>
    <mergeCell ref="F104:I104"/>
    <mergeCell ref="J104:M104"/>
    <mergeCell ref="N104:W104"/>
    <mergeCell ref="X107:AE107"/>
    <mergeCell ref="AF107:AI107"/>
    <mergeCell ref="X104:AE104"/>
    <mergeCell ref="AF104:AI104"/>
    <mergeCell ref="X105:AE105"/>
    <mergeCell ref="AF105:AI105"/>
    <mergeCell ref="A98:E98"/>
    <mergeCell ref="F98:I98"/>
    <mergeCell ref="J98:M98"/>
    <mergeCell ref="N98:W98"/>
    <mergeCell ref="X101:AE101"/>
    <mergeCell ref="AF101:AI101"/>
    <mergeCell ref="X98:AE98"/>
    <mergeCell ref="AF98:AI98"/>
    <mergeCell ref="X99:AE99"/>
    <mergeCell ref="AF99:AI99"/>
    <mergeCell ref="X100:AE100"/>
    <mergeCell ref="AF100:AI100"/>
    <mergeCell ref="A99:E103"/>
    <mergeCell ref="F99:I103"/>
    <mergeCell ref="J99:M103"/>
    <mergeCell ref="N99:W103"/>
    <mergeCell ref="X102:AE102"/>
    <mergeCell ref="AF102:AI102"/>
    <mergeCell ref="X103:AE103"/>
    <mergeCell ref="AF103:AI103"/>
    <mergeCell ref="A92:E92"/>
    <mergeCell ref="F92:I92"/>
    <mergeCell ref="J92:M92"/>
    <mergeCell ref="N92:W92"/>
    <mergeCell ref="X95:AE95"/>
    <mergeCell ref="AF95:AI95"/>
    <mergeCell ref="X92:AE92"/>
    <mergeCell ref="AF92:AI92"/>
    <mergeCell ref="X93:AE93"/>
    <mergeCell ref="AF93:AI93"/>
    <mergeCell ref="X94:AE94"/>
    <mergeCell ref="AF94:AI94"/>
    <mergeCell ref="A93:E97"/>
    <mergeCell ref="F93:I97"/>
    <mergeCell ref="J93:M97"/>
    <mergeCell ref="N93:W97"/>
    <mergeCell ref="X96:AE96"/>
    <mergeCell ref="AF96:AI96"/>
    <mergeCell ref="X97:AE97"/>
    <mergeCell ref="AF97:AI97"/>
    <mergeCell ref="A86:E86"/>
    <mergeCell ref="F86:I86"/>
    <mergeCell ref="J86:M86"/>
    <mergeCell ref="N86:W86"/>
    <mergeCell ref="X89:AE89"/>
    <mergeCell ref="AF89:AI89"/>
    <mergeCell ref="X86:AE86"/>
    <mergeCell ref="AF86:AI86"/>
    <mergeCell ref="X87:AE87"/>
    <mergeCell ref="AF87:AI87"/>
    <mergeCell ref="X88:AE88"/>
    <mergeCell ref="AF88:AI88"/>
    <mergeCell ref="A87:E91"/>
    <mergeCell ref="F87:I91"/>
    <mergeCell ref="J87:M91"/>
    <mergeCell ref="N87:W91"/>
    <mergeCell ref="X90:AE90"/>
    <mergeCell ref="AF90:AI90"/>
    <mergeCell ref="X91:AE91"/>
    <mergeCell ref="AF91:AI91"/>
    <mergeCell ref="A80:E80"/>
    <mergeCell ref="F80:I80"/>
    <mergeCell ref="J80:M80"/>
    <mergeCell ref="N80:W80"/>
    <mergeCell ref="X83:AE83"/>
    <mergeCell ref="AF83:AI83"/>
    <mergeCell ref="X80:AE80"/>
    <mergeCell ref="AF80:AI80"/>
    <mergeCell ref="X81:AE81"/>
    <mergeCell ref="AF81:AI81"/>
    <mergeCell ref="X82:AE82"/>
    <mergeCell ref="AF82:AI82"/>
    <mergeCell ref="A81:E85"/>
    <mergeCell ref="F81:I85"/>
    <mergeCell ref="J81:M85"/>
    <mergeCell ref="N81:W85"/>
    <mergeCell ref="X84:AE84"/>
    <mergeCell ref="AF84:AI84"/>
    <mergeCell ref="X85:AE85"/>
    <mergeCell ref="AF85:AI85"/>
    <mergeCell ref="A74:E74"/>
    <mergeCell ref="F74:I74"/>
    <mergeCell ref="J74:M74"/>
    <mergeCell ref="N74:W74"/>
    <mergeCell ref="X77:AE77"/>
    <mergeCell ref="AF77:AI77"/>
    <mergeCell ref="X74:AE74"/>
    <mergeCell ref="AF74:AI74"/>
    <mergeCell ref="X75:AE75"/>
    <mergeCell ref="AF75:AI75"/>
    <mergeCell ref="X76:AE76"/>
    <mergeCell ref="AF76:AI76"/>
    <mergeCell ref="A75:E79"/>
    <mergeCell ref="F75:I79"/>
    <mergeCell ref="J75:M79"/>
    <mergeCell ref="N75:W79"/>
    <mergeCell ref="X78:AE78"/>
    <mergeCell ref="AF78:AI78"/>
    <mergeCell ref="X79:AE79"/>
    <mergeCell ref="AF79:AI79"/>
    <mergeCell ref="A68:E68"/>
    <mergeCell ref="F68:I68"/>
    <mergeCell ref="J68:M68"/>
    <mergeCell ref="N68:W68"/>
    <mergeCell ref="X71:AE71"/>
    <mergeCell ref="AF71:AI71"/>
    <mergeCell ref="X68:AE68"/>
    <mergeCell ref="AF68:AI68"/>
    <mergeCell ref="X69:AE69"/>
    <mergeCell ref="AF69:AI69"/>
    <mergeCell ref="X70:AE70"/>
    <mergeCell ref="AF70:AI70"/>
    <mergeCell ref="A69:E73"/>
    <mergeCell ref="F69:I73"/>
    <mergeCell ref="J69:M73"/>
    <mergeCell ref="N69:W73"/>
    <mergeCell ref="X72:AE72"/>
    <mergeCell ref="AF72:AI72"/>
    <mergeCell ref="X73:AE73"/>
    <mergeCell ref="AF73:AI73"/>
    <mergeCell ref="A62:E62"/>
    <mergeCell ref="F62:I62"/>
    <mergeCell ref="J62:M62"/>
    <mergeCell ref="N62:W62"/>
    <mergeCell ref="X65:AE65"/>
    <mergeCell ref="AF65:AI65"/>
    <mergeCell ref="X62:AE62"/>
    <mergeCell ref="AF62:AI62"/>
    <mergeCell ref="X63:AE63"/>
    <mergeCell ref="AF63:AI63"/>
    <mergeCell ref="X64:AE64"/>
    <mergeCell ref="AF64:AI64"/>
    <mergeCell ref="A63:E67"/>
    <mergeCell ref="F63:I67"/>
    <mergeCell ref="J63:M67"/>
    <mergeCell ref="N63:W67"/>
    <mergeCell ref="X66:AE66"/>
    <mergeCell ref="AF66:AI66"/>
    <mergeCell ref="X67:AE67"/>
    <mergeCell ref="AF67:AI67"/>
    <mergeCell ref="A56:E56"/>
    <mergeCell ref="F56:I56"/>
    <mergeCell ref="J56:M56"/>
    <mergeCell ref="N56:W56"/>
    <mergeCell ref="X59:AE59"/>
    <mergeCell ref="AF59:AI59"/>
    <mergeCell ref="X56:AE56"/>
    <mergeCell ref="AF56:AI56"/>
    <mergeCell ref="X57:AE57"/>
    <mergeCell ref="AF57:AI57"/>
    <mergeCell ref="X58:AE58"/>
    <mergeCell ref="AF58:AI58"/>
    <mergeCell ref="A57:E61"/>
    <mergeCell ref="F57:I61"/>
    <mergeCell ref="J57:M61"/>
    <mergeCell ref="N57:W61"/>
    <mergeCell ref="X60:AE60"/>
    <mergeCell ref="AF60:AI60"/>
    <mergeCell ref="X61:AE61"/>
    <mergeCell ref="AF61:AI61"/>
    <mergeCell ref="X52:AE52"/>
    <mergeCell ref="AF52:AI52"/>
    <mergeCell ref="A51:E55"/>
    <mergeCell ref="F51:I55"/>
    <mergeCell ref="J51:M55"/>
    <mergeCell ref="N51:W55"/>
    <mergeCell ref="X54:AE54"/>
    <mergeCell ref="AF54:AI54"/>
    <mergeCell ref="X55:AE55"/>
    <mergeCell ref="AF55:AI55"/>
    <mergeCell ref="X53:AE53"/>
    <mergeCell ref="AF53:AI53"/>
    <mergeCell ref="X51:AE51"/>
    <mergeCell ref="AF51:AI51"/>
    <mergeCell ref="J45:M49"/>
    <mergeCell ref="N45:W49"/>
    <mergeCell ref="A50:E50"/>
    <mergeCell ref="F50:I50"/>
    <mergeCell ref="J50:M50"/>
    <mergeCell ref="N50:W50"/>
    <mergeCell ref="X47:AE47"/>
    <mergeCell ref="AF47:AI47"/>
    <mergeCell ref="X46:AE46"/>
    <mergeCell ref="AF46:AI46"/>
    <mergeCell ref="A45:E49"/>
    <mergeCell ref="F45:I49"/>
    <mergeCell ref="X48:AE48"/>
    <mergeCell ref="AF48:AI48"/>
    <mergeCell ref="X49:AE49"/>
    <mergeCell ref="AF49:AI49"/>
    <mergeCell ref="X41:AE41"/>
    <mergeCell ref="AF41:AI41"/>
    <mergeCell ref="X43:AE43"/>
    <mergeCell ref="AF43:AI43"/>
    <mergeCell ref="X50:AE50"/>
    <mergeCell ref="AF50:AI50"/>
    <mergeCell ref="X44:AE44"/>
    <mergeCell ref="AF44:AI44"/>
    <mergeCell ref="X45:AE45"/>
    <mergeCell ref="AF45:AI45"/>
    <mergeCell ref="A44:E44"/>
    <mergeCell ref="F44:I44"/>
    <mergeCell ref="J44:M44"/>
    <mergeCell ref="N44:W44"/>
    <mergeCell ref="A36:AI36"/>
    <mergeCell ref="X37:AE37"/>
    <mergeCell ref="AF37:AI37"/>
    <mergeCell ref="A38:E38"/>
    <mergeCell ref="F38:I38"/>
    <mergeCell ref="J38:M38"/>
    <mergeCell ref="N38:W38"/>
    <mergeCell ref="X38:AE38"/>
    <mergeCell ref="AF38:AI38"/>
    <mergeCell ref="A37:W37"/>
    <mergeCell ref="X39:AE39"/>
    <mergeCell ref="AF39:AI39"/>
    <mergeCell ref="X40:AE40"/>
    <mergeCell ref="AF40:AI40"/>
    <mergeCell ref="A39:E43"/>
    <mergeCell ref="F39:I43"/>
    <mergeCell ref="J39:M43"/>
    <mergeCell ref="N39:W43"/>
    <mergeCell ref="X42:AE42"/>
    <mergeCell ref="AF42:AI42"/>
    <mergeCell ref="A35:D35"/>
    <mergeCell ref="E35:M35"/>
    <mergeCell ref="N35:R35"/>
    <mergeCell ref="S35:W35"/>
    <mergeCell ref="X35:AE35"/>
    <mergeCell ref="AF35:AI35"/>
    <mergeCell ref="E34:H34"/>
    <mergeCell ref="I34:M34"/>
    <mergeCell ref="N34:R34"/>
    <mergeCell ref="S34:W34"/>
    <mergeCell ref="A29:D34"/>
    <mergeCell ref="E33:H33"/>
    <mergeCell ref="I33:M33"/>
    <mergeCell ref="N33:R33"/>
    <mergeCell ref="S33:W33"/>
    <mergeCell ref="AH28:AI28"/>
    <mergeCell ref="N31:R31"/>
    <mergeCell ref="S31:W31"/>
    <mergeCell ref="E32:H32"/>
    <mergeCell ref="I32:M32"/>
    <mergeCell ref="N32:R32"/>
    <mergeCell ref="S32:W32"/>
    <mergeCell ref="E29:H30"/>
    <mergeCell ref="I29:W29"/>
    <mergeCell ref="X29:AI29"/>
    <mergeCell ref="I30:M30"/>
    <mergeCell ref="N30:R30"/>
    <mergeCell ref="S30:W30"/>
    <mergeCell ref="X30:AI34"/>
    <mergeCell ref="E31:H31"/>
    <mergeCell ref="I31:M31"/>
    <mergeCell ref="AC28:AE28"/>
    <mergeCell ref="AF28:AG28"/>
    <mergeCell ref="A14:D28"/>
    <mergeCell ref="E28:L28"/>
    <mergeCell ref="M28:T28"/>
    <mergeCell ref="U28:AB28"/>
    <mergeCell ref="M21:T21"/>
    <mergeCell ref="U21:AB21"/>
    <mergeCell ref="E19:L19"/>
    <mergeCell ref="M19:T19"/>
    <mergeCell ref="U19:AB19"/>
    <mergeCell ref="AH19:AI19"/>
    <mergeCell ref="E18:L18"/>
    <mergeCell ref="M18:T18"/>
    <mergeCell ref="U18:AB18"/>
    <mergeCell ref="AC18:AE18"/>
    <mergeCell ref="AF18:AG18"/>
    <mergeCell ref="AH18:AI18"/>
    <mergeCell ref="E21:L21"/>
    <mergeCell ref="AC21:AE21"/>
    <mergeCell ref="AF21:AG21"/>
    <mergeCell ref="AH21:AI21"/>
    <mergeCell ref="E20:L20"/>
    <mergeCell ref="M20:T20"/>
    <mergeCell ref="U20:AB20"/>
    <mergeCell ref="AC20:AE20"/>
    <mergeCell ref="AF20:AG20"/>
    <mergeCell ref="AH20:AI20"/>
    <mergeCell ref="AC19:AE19"/>
    <mergeCell ref="AF19:AG19"/>
    <mergeCell ref="AH16:AI16"/>
    <mergeCell ref="E17:L17"/>
    <mergeCell ref="M17:T17"/>
    <mergeCell ref="U17:AB17"/>
    <mergeCell ref="AC17:AE17"/>
    <mergeCell ref="AF17:AG17"/>
    <mergeCell ref="AH17:AI17"/>
    <mergeCell ref="AH14:AI14"/>
    <mergeCell ref="E15:L15"/>
    <mergeCell ref="M15:T15"/>
    <mergeCell ref="U15:AB15"/>
    <mergeCell ref="AC15:AE15"/>
    <mergeCell ref="AF15:AG15"/>
    <mergeCell ref="AH15:AI15"/>
    <mergeCell ref="E14:L14"/>
    <mergeCell ref="M14:T14"/>
    <mergeCell ref="U14:AB14"/>
    <mergeCell ref="AC14:AE14"/>
    <mergeCell ref="AF14:AG14"/>
    <mergeCell ref="E16:L16"/>
    <mergeCell ref="M16:T16"/>
    <mergeCell ref="U16:AB16"/>
    <mergeCell ref="AC16:AE16"/>
    <mergeCell ref="AF16:AG16"/>
    <mergeCell ref="A1:AG1"/>
    <mergeCell ref="A2:AI2"/>
    <mergeCell ref="A3:AG3"/>
    <mergeCell ref="A4:R4"/>
    <mergeCell ref="S4:AI4"/>
    <mergeCell ref="BA5:BH5"/>
    <mergeCell ref="A12:AI12"/>
    <mergeCell ref="A13:D13"/>
    <mergeCell ref="E13:AI13"/>
    <mergeCell ref="AC5:AI5"/>
    <mergeCell ref="A8:D8"/>
    <mergeCell ref="E8:AI8"/>
    <mergeCell ref="A9:AI10"/>
    <mergeCell ref="A11:AI11"/>
    <mergeCell ref="A6:D6"/>
    <mergeCell ref="E6:AI6"/>
    <mergeCell ref="A7:D7"/>
    <mergeCell ref="E7:AI7"/>
    <mergeCell ref="A5:D5"/>
    <mergeCell ref="E5:J5"/>
    <mergeCell ref="K5:O5"/>
    <mergeCell ref="P5:W5"/>
    <mergeCell ref="X5:AB5"/>
  </mergeCells>
  <phoneticPr fontId="0" type="noConversion"/>
  <dataValidations count="3">
    <dataValidation type="list" allowBlank="1" showInputMessage="1" showErrorMessage="1" sqref="A3">
      <formula1>$A$126:$A$127</formula1>
    </dataValidation>
    <dataValidation type="list" allowBlank="1" showInputMessage="1" showErrorMessage="1" sqref="E8">
      <formula1>$B$156:$B$218</formula1>
    </dataValidation>
    <dataValidation type="list" allowBlank="1" showInputMessage="1" showErrorMessage="1" sqref="E7">
      <formula1>$B$131:$B$153</formula1>
    </dataValidation>
  </dataValidations>
  <hyperlinks>
    <hyperlink ref="S147" location="'Z1'!A1" display="D1"/>
    <hyperlink ref="S148" location="'Z2'!A1" display="D2"/>
    <hyperlink ref="S238" location="'Z3'!A1" display="O2"/>
    <hyperlink ref="S239" location="'Z4'!A1" display="O3"/>
    <hyperlink ref="S240" location="'Z5'!A1" display="O4"/>
    <hyperlink ref="S242" location="'Z6'!A1" display="P1"/>
    <hyperlink ref="S243" location="'Z7'!A1" display="P2"/>
    <hyperlink ref="S244" location="'AP1'!A1" display="P3"/>
    <hyperlink ref="S245" location="'AP2'!A1" display="P4"/>
    <hyperlink ref="S246" location="'AP3'!A1" display="P5"/>
    <hyperlink ref="S248" location="'AQ1'!A1" display="Q1"/>
    <hyperlink ref="S249" location="'AQ2'!A1" display="Q2"/>
    <hyperlink ref="S250" location="'AQ3'!A1" display="Q3"/>
    <hyperlink ref="S251" location="'AQ4'!A1" display="Q4"/>
    <hyperlink ref="S252" location="'AR1'!A1" display="Q5"/>
    <hyperlink ref="S253" location="'AR2'!A1" display="Q6"/>
    <hyperlink ref="S255" location="'AR3'!A1" display="R1"/>
    <hyperlink ref="S256" location="'AS1'!A1" display="R2"/>
    <hyperlink ref="S257" location="'AS2'!A1" display="R3"/>
    <hyperlink ref="S258" location="'AS3'!A1" display="R4"/>
    <hyperlink ref="S259" location="'AN2'!A1" display="R5"/>
    <hyperlink ref="S260" location="'AN1'!A1" display="R6"/>
    <hyperlink ref="S265" location="AM.5!A1" display="S1"/>
    <hyperlink ref="S266" location="AM.4!A1" display="S2"/>
    <hyperlink ref="S267" location="AM.3!A1" display="S3"/>
    <hyperlink ref="S268" location="AM.2!A1" display="S4"/>
    <hyperlink ref="S269" location="'AM1'!A1" display="S5"/>
    <hyperlink ref="S270" location="'AL5'!A1" display="S6"/>
    <hyperlink ref="S272" location="'AL4'!A1" display="T1"/>
    <hyperlink ref="S273" location="'AL3'!A1" display="T2"/>
    <hyperlink ref="S274" location="'AL2'!A1" display="T3"/>
    <hyperlink ref="S275" location="'AL1'!A1" display="T4"/>
    <hyperlink ref="S277" location="'AH6'!A1" display="U1"/>
    <hyperlink ref="S278" location="'AH5'!A1" display="U2"/>
    <hyperlink ref="S279" location="'AH4'!A1" display="U3"/>
    <hyperlink ref="S280" location="'AH3'!A1" display="U4"/>
    <hyperlink ref="S281" location="'AH2'!A1" display="U5"/>
    <hyperlink ref="S282" location="'AH1'!A1" display="U6"/>
    <hyperlink ref="S283" location="'AG8'!A1" display="U7"/>
    <hyperlink ref="S284" location="'AG7'!A1" display="U8"/>
    <hyperlink ref="S286" location="'AG6'!A1" display="V1"/>
    <hyperlink ref="S287" location="'AG5'!A1" display="V2"/>
    <hyperlink ref="S288" location="'AG4'!A1" display="V3"/>
    <hyperlink ref="S289" location="'AG3'!A1" display="V4"/>
    <hyperlink ref="S290" location="'AG2'!A1" display="V5"/>
    <hyperlink ref="S291" location="'AG1'!A1" display="V6"/>
    <hyperlink ref="S292" location="'AF6'!A1" display="V7"/>
    <hyperlink ref="S293" location="'AF5'!A1" display="V8"/>
    <hyperlink ref="S295" location="'AF4'!A1" display="W1"/>
    <hyperlink ref="S296" location="'AF3'!A1" display="W2"/>
    <hyperlink ref="S297" location="'AF2'!A1" display="W3"/>
    <hyperlink ref="S298" location="'AF1'!A1" display="W4"/>
    <hyperlink ref="S299" location="'AE5'!A1" display="W5"/>
    <hyperlink ref="S300" location="'AE4'!A1" display="W6"/>
    <hyperlink ref="S301" location="'AE3'!A1" display="W7"/>
    <hyperlink ref="S303" location="'AE2'!A1" display="X1"/>
    <hyperlink ref="S304" location="'AE1'!A1" display="X2"/>
    <hyperlink ref="S305" location="'AD5'!A1" display="X3"/>
    <hyperlink ref="S306" location="'AD4'!A1" display="X4"/>
    <hyperlink ref="S307" location="'AD3'!A1" display="X5"/>
    <hyperlink ref="S308" location="'AD2'!A1" display="X6"/>
    <hyperlink ref="S310" location="'AD1'!A1" display="'Y1'!A1"/>
    <hyperlink ref="S311" location="'AC4'!A1" display="Y2"/>
    <hyperlink ref="S312" location="'AC3'!A1" display="Y3"/>
    <hyperlink ref="S313" location="'AC2'!A1" display="Y4"/>
    <hyperlink ref="S314" location="'AC1'!A1" display="Y5"/>
    <hyperlink ref="S315" location="'AB5'!A1" display="Y6"/>
    <hyperlink ref="S316" location="'AB4'!A1" display="Y7"/>
    <hyperlink ref="S261" location="'AB3'!A1" display="R7"/>
    <hyperlink ref="S262" location="'AB2'!A1" display="R8"/>
    <hyperlink ref="S263" location="'AB1'!A1" display="R9"/>
    <hyperlink ref="S241" location="'AA8'!A1" display="'Elenco obiettivi '!A207"/>
    <hyperlink ref="S247" location="'AA7'!A1" display="informazioni!A218"/>
    <hyperlink ref="S254" location="'AA6'!A1" display="informazioni!A229"/>
    <hyperlink ref="S264" location="'AA5'!A1" display="informazioni!A240"/>
    <hyperlink ref="S271" location="'AA4'!A1" display="informazioni!A251"/>
    <hyperlink ref="S276" location="'AA3'!A1" display="informazioni!A262"/>
    <hyperlink ref="S285" location="'AA2'!A1" display="informazioni!A273"/>
    <hyperlink ref="S294" location="'AA1'!A1" display="informazioni!A284"/>
    <hyperlink ref="S302" location="'AO1'!A1" display="informazioni!A295"/>
    <hyperlink ref="S309" location="'AV3'!A1" display="0.1"/>
    <hyperlink ref="S317" location="'AV2'!A1" display="informazioni!A317"/>
    <hyperlink ref="S123" location="'AV1'!A1" display="B14"/>
    <hyperlink ref="S122" location="'AU3'!A1" display="B13"/>
    <hyperlink ref="S117" location="'AU2'!A1" display="B21"/>
    <hyperlink ref="S119" location="'AU1'!A1" display="B23"/>
    <hyperlink ref="S121" location="'AT3'!A1" display="B25"/>
  </hyperlinks>
  <pageMargins left="0.31496062992125984" right="0.11811023622047245" top="0.74803149606299213" bottom="0.74803149606299213" header="0.31496062992125984" footer="0.31496062992125984"/>
  <pageSetup paperSize="9" scale="53" orientation="portrait" horizontalDpi="300" verticalDpi="300" r:id="rId1"/>
  <legacyDrawing r:id="rId2"/>
</worksheet>
</file>

<file path=xl/worksheets/sheet5.xml><?xml version="1.0" encoding="utf-8"?>
<worksheet xmlns="http://schemas.openxmlformats.org/spreadsheetml/2006/main" xmlns:r="http://schemas.openxmlformats.org/officeDocument/2006/relationships">
  <sheetPr>
    <tabColor rgb="FF00B050"/>
    <pageSetUpPr fitToPage="1"/>
  </sheetPr>
  <dimension ref="A1:BH317"/>
  <sheetViews>
    <sheetView view="pageBreakPreview" topLeftCell="A15" zoomScale="80" zoomScaleNormal="80" zoomScaleSheetLayoutView="80" workbookViewId="0">
      <selection activeCell="A38" sqref="A38:E38"/>
    </sheetView>
  </sheetViews>
  <sheetFormatPr defaultColWidth="5.140625" defaultRowHeight="15"/>
  <cols>
    <col min="1" max="26" width="5.28515625" style="37" customWidth="1"/>
    <col min="27" max="27" width="5.28515625" style="38" customWidth="1"/>
    <col min="28" max="33" width="5.28515625" style="37" customWidth="1"/>
    <col min="34" max="35" width="5.28515625" style="2" customWidth="1"/>
    <col min="36" max="16384" width="5.140625" style="2"/>
  </cols>
  <sheetData>
    <row r="1" spans="1:60" ht="3" customHeight="1" thickBot="1">
      <c r="A1" s="508"/>
      <c r="B1" s="509"/>
      <c r="C1" s="509"/>
      <c r="D1" s="509"/>
      <c r="E1" s="509"/>
      <c r="F1" s="509"/>
      <c r="G1" s="509"/>
      <c r="H1" s="509"/>
      <c r="I1" s="509"/>
      <c r="J1" s="509"/>
      <c r="K1" s="509"/>
      <c r="L1" s="509"/>
      <c r="M1" s="509"/>
      <c r="N1" s="509"/>
      <c r="O1" s="509"/>
      <c r="P1" s="509"/>
      <c r="Q1" s="509"/>
      <c r="R1" s="509"/>
      <c r="S1" s="509"/>
      <c r="T1" s="509"/>
      <c r="U1" s="509"/>
      <c r="V1" s="509"/>
      <c r="W1" s="509"/>
      <c r="X1" s="509"/>
      <c r="Y1" s="509"/>
      <c r="Z1" s="509"/>
      <c r="AA1" s="509"/>
      <c r="AB1" s="509"/>
      <c r="AC1" s="509"/>
      <c r="AD1" s="509"/>
      <c r="AE1" s="509"/>
      <c r="AF1" s="509"/>
      <c r="AG1" s="510"/>
      <c r="AH1" s="1"/>
      <c r="AI1" s="1"/>
      <c r="AJ1" s="1"/>
      <c r="AK1" s="1"/>
    </row>
    <row r="2" spans="1:60" ht="30" customHeight="1" thickTop="1" thickBot="1">
      <c r="A2" s="511" t="s">
        <v>223</v>
      </c>
      <c r="B2" s="511"/>
      <c r="C2" s="511"/>
      <c r="D2" s="511"/>
      <c r="E2" s="511"/>
      <c r="F2" s="511"/>
      <c r="G2" s="511"/>
      <c r="H2" s="511"/>
      <c r="I2" s="511"/>
      <c r="J2" s="511"/>
      <c r="K2" s="511"/>
      <c r="L2" s="511"/>
      <c r="M2" s="511"/>
      <c r="N2" s="511"/>
      <c r="O2" s="511"/>
      <c r="P2" s="511"/>
      <c r="Q2" s="511"/>
      <c r="R2" s="511"/>
      <c r="S2" s="511"/>
      <c r="T2" s="511"/>
      <c r="U2" s="511"/>
      <c r="V2" s="511"/>
      <c r="W2" s="511"/>
      <c r="X2" s="511"/>
      <c r="Y2" s="511"/>
      <c r="Z2" s="511"/>
      <c r="AA2" s="511"/>
      <c r="AB2" s="511"/>
      <c r="AC2" s="511"/>
      <c r="AD2" s="511"/>
      <c r="AE2" s="511"/>
      <c r="AF2" s="511"/>
      <c r="AG2" s="511"/>
      <c r="AH2" s="511"/>
      <c r="AI2" s="511"/>
      <c r="AJ2" s="1"/>
      <c r="AK2" s="1"/>
    </row>
    <row r="3" spans="1:60" s="5" customFormat="1" ht="35.25" customHeight="1" thickTop="1" thickBot="1">
      <c r="A3" s="512" t="s">
        <v>3</v>
      </c>
      <c r="B3" s="513"/>
      <c r="C3" s="513"/>
      <c r="D3" s="513"/>
      <c r="E3" s="513"/>
      <c r="F3" s="513"/>
      <c r="G3" s="513"/>
      <c r="H3" s="513"/>
      <c r="I3" s="513"/>
      <c r="J3" s="513"/>
      <c r="K3" s="513"/>
      <c r="L3" s="513"/>
      <c r="M3" s="513"/>
      <c r="N3" s="513"/>
      <c r="O3" s="513"/>
      <c r="P3" s="513"/>
      <c r="Q3" s="513"/>
      <c r="R3" s="513"/>
      <c r="S3" s="513"/>
      <c r="T3" s="513"/>
      <c r="U3" s="513"/>
      <c r="V3" s="513"/>
      <c r="W3" s="513"/>
      <c r="X3" s="513"/>
      <c r="Y3" s="513"/>
      <c r="Z3" s="513"/>
      <c r="AA3" s="513"/>
      <c r="AB3" s="513"/>
      <c r="AC3" s="513"/>
      <c r="AD3" s="513"/>
      <c r="AE3" s="513"/>
      <c r="AF3" s="513"/>
      <c r="AG3" s="514"/>
      <c r="AH3" s="3" t="s">
        <v>4</v>
      </c>
      <c r="AI3" s="3" t="e">
        <f>'Elenco P.O.'!#REF!</f>
        <v>#REF!</v>
      </c>
      <c r="AJ3" s="4"/>
      <c r="AK3" s="4"/>
    </row>
    <row r="4" spans="1:60" s="5" customFormat="1" ht="33" customHeight="1" thickTop="1" thickBot="1">
      <c r="A4" s="515" t="s">
        <v>5</v>
      </c>
      <c r="B4" s="515"/>
      <c r="C4" s="515"/>
      <c r="D4" s="515"/>
      <c r="E4" s="515"/>
      <c r="F4" s="515"/>
      <c r="G4" s="515"/>
      <c r="H4" s="515"/>
      <c r="I4" s="515"/>
      <c r="J4" s="515"/>
      <c r="K4" s="515"/>
      <c r="L4" s="515"/>
      <c r="M4" s="515"/>
      <c r="N4" s="515"/>
      <c r="O4" s="515"/>
      <c r="P4" s="515"/>
      <c r="Q4" s="515"/>
      <c r="R4" s="515"/>
      <c r="S4" s="515">
        <f>'Elenco P.O.'!C1</f>
        <v>0</v>
      </c>
      <c r="T4" s="515"/>
      <c r="U4" s="515"/>
      <c r="V4" s="515"/>
      <c r="W4" s="515"/>
      <c r="X4" s="515"/>
      <c r="Y4" s="515"/>
      <c r="Z4" s="515"/>
      <c r="AA4" s="515"/>
      <c r="AB4" s="515"/>
      <c r="AC4" s="515"/>
      <c r="AD4" s="515"/>
      <c r="AE4" s="515"/>
      <c r="AF4" s="515"/>
      <c r="AG4" s="515"/>
      <c r="AH4" s="515"/>
      <c r="AI4" s="515"/>
      <c r="AJ4" s="4"/>
      <c r="AK4" s="4"/>
    </row>
    <row r="5" spans="1:60" s="7" customFormat="1" ht="35.25" customHeight="1" thickTop="1" thickBot="1">
      <c r="A5" s="511" t="s">
        <v>6</v>
      </c>
      <c r="B5" s="511"/>
      <c r="C5" s="511"/>
      <c r="D5" s="511"/>
      <c r="E5" s="520" t="s">
        <v>7</v>
      </c>
      <c r="F5" s="520"/>
      <c r="G5" s="520"/>
      <c r="H5" s="520"/>
      <c r="I5" s="520"/>
      <c r="J5" s="520"/>
      <c r="K5" s="511" t="s">
        <v>8</v>
      </c>
      <c r="L5" s="511"/>
      <c r="M5" s="511"/>
      <c r="N5" s="511"/>
      <c r="O5" s="511"/>
      <c r="P5" s="520"/>
      <c r="Q5" s="520"/>
      <c r="R5" s="520"/>
      <c r="S5" s="520"/>
      <c r="T5" s="520"/>
      <c r="U5" s="520"/>
      <c r="V5" s="520"/>
      <c r="W5" s="520"/>
      <c r="X5" s="511" t="s">
        <v>9</v>
      </c>
      <c r="Y5" s="511"/>
      <c r="Z5" s="511"/>
      <c r="AA5" s="511"/>
      <c r="AB5" s="511"/>
      <c r="AC5" s="520" t="s">
        <v>10</v>
      </c>
      <c r="AD5" s="520"/>
      <c r="AE5" s="520"/>
      <c r="AF5" s="520"/>
      <c r="AG5" s="520"/>
      <c r="AH5" s="520"/>
      <c r="AI5" s="520"/>
      <c r="AJ5" s="6"/>
      <c r="AK5" s="6"/>
      <c r="BA5" s="516" t="s">
        <v>11</v>
      </c>
      <c r="BB5" s="516"/>
      <c r="BC5" s="516"/>
      <c r="BD5" s="516"/>
      <c r="BE5" s="516"/>
      <c r="BF5" s="516"/>
      <c r="BG5" s="516"/>
      <c r="BH5" s="516"/>
    </row>
    <row r="6" spans="1:60" s="5" customFormat="1" ht="33" customHeight="1" thickTop="1" thickBot="1">
      <c r="A6" s="511" t="s">
        <v>12</v>
      </c>
      <c r="B6" s="511"/>
      <c r="C6" s="511"/>
      <c r="D6" s="511"/>
      <c r="E6" s="528"/>
      <c r="F6" s="528"/>
      <c r="G6" s="528"/>
      <c r="H6" s="528"/>
      <c r="I6" s="528"/>
      <c r="J6" s="528"/>
      <c r="K6" s="528"/>
      <c r="L6" s="528"/>
      <c r="M6" s="528"/>
      <c r="N6" s="528"/>
      <c r="O6" s="528"/>
      <c r="P6" s="528"/>
      <c r="Q6" s="528"/>
      <c r="R6" s="528"/>
      <c r="S6" s="528"/>
      <c r="T6" s="528"/>
      <c r="U6" s="528"/>
      <c r="V6" s="528"/>
      <c r="W6" s="528"/>
      <c r="X6" s="528"/>
      <c r="Y6" s="528"/>
      <c r="Z6" s="528"/>
      <c r="AA6" s="528"/>
      <c r="AB6" s="528"/>
      <c r="AC6" s="528"/>
      <c r="AD6" s="528"/>
      <c r="AE6" s="528"/>
      <c r="AF6" s="528"/>
      <c r="AG6" s="528"/>
      <c r="AH6" s="528"/>
      <c r="AI6" s="528"/>
      <c r="AJ6" s="4"/>
      <c r="AK6" s="4"/>
    </row>
    <row r="7" spans="1:60" s="5" customFormat="1" ht="33.75" customHeight="1" thickTop="1" thickBot="1">
      <c r="A7" s="511" t="s">
        <v>13</v>
      </c>
      <c r="B7" s="511"/>
      <c r="C7" s="511"/>
      <c r="D7" s="511"/>
      <c r="E7" s="521"/>
      <c r="F7" s="521"/>
      <c r="G7" s="521"/>
      <c r="H7" s="521"/>
      <c r="I7" s="521"/>
      <c r="J7" s="521"/>
      <c r="K7" s="521"/>
      <c r="L7" s="521"/>
      <c r="M7" s="521"/>
      <c r="N7" s="521"/>
      <c r="O7" s="521"/>
      <c r="P7" s="521"/>
      <c r="Q7" s="521"/>
      <c r="R7" s="521"/>
      <c r="S7" s="521"/>
      <c r="T7" s="521"/>
      <c r="U7" s="521"/>
      <c r="V7" s="521"/>
      <c r="W7" s="521"/>
      <c r="X7" s="521"/>
      <c r="Y7" s="521"/>
      <c r="Z7" s="521"/>
      <c r="AA7" s="521"/>
      <c r="AB7" s="521"/>
      <c r="AC7" s="521"/>
      <c r="AD7" s="521"/>
      <c r="AE7" s="521"/>
      <c r="AF7" s="521"/>
      <c r="AG7" s="521"/>
      <c r="AH7" s="521"/>
      <c r="AI7" s="521"/>
      <c r="AJ7" s="4"/>
      <c r="AK7" s="4"/>
    </row>
    <row r="8" spans="1:60" s="5" customFormat="1" ht="33.75" customHeight="1" thickTop="1" thickBot="1">
      <c r="A8" s="511" t="s">
        <v>14</v>
      </c>
      <c r="B8" s="511"/>
      <c r="C8" s="511"/>
      <c r="D8" s="511"/>
      <c r="E8" s="521"/>
      <c r="F8" s="521"/>
      <c r="G8" s="521"/>
      <c r="H8" s="521"/>
      <c r="I8" s="521"/>
      <c r="J8" s="521"/>
      <c r="K8" s="521"/>
      <c r="L8" s="521"/>
      <c r="M8" s="521"/>
      <c r="N8" s="521"/>
      <c r="O8" s="521"/>
      <c r="P8" s="521"/>
      <c r="Q8" s="521"/>
      <c r="R8" s="521"/>
      <c r="S8" s="521"/>
      <c r="T8" s="521"/>
      <c r="U8" s="521"/>
      <c r="V8" s="521"/>
      <c r="W8" s="521"/>
      <c r="X8" s="521"/>
      <c r="Y8" s="521"/>
      <c r="Z8" s="521"/>
      <c r="AA8" s="521"/>
      <c r="AB8" s="521"/>
      <c r="AC8" s="521"/>
      <c r="AD8" s="521"/>
      <c r="AE8" s="521"/>
      <c r="AF8" s="521"/>
      <c r="AG8" s="521"/>
      <c r="AH8" s="521"/>
      <c r="AI8" s="521"/>
      <c r="AJ8" s="4"/>
      <c r="AK8" s="4"/>
    </row>
    <row r="9" spans="1:60" s="5" customFormat="1" ht="15" customHeight="1" thickTop="1">
      <c r="A9" s="517" t="s">
        <v>15</v>
      </c>
      <c r="B9" s="518"/>
      <c r="C9" s="518"/>
      <c r="D9" s="518"/>
      <c r="E9" s="518"/>
      <c r="F9" s="518"/>
      <c r="G9" s="518"/>
      <c r="H9" s="518"/>
      <c r="I9" s="518"/>
      <c r="J9" s="518"/>
      <c r="K9" s="518"/>
      <c r="L9" s="518"/>
      <c r="M9" s="518"/>
      <c r="N9" s="518"/>
      <c r="O9" s="518"/>
      <c r="P9" s="518"/>
      <c r="Q9" s="518"/>
      <c r="R9" s="518"/>
      <c r="S9" s="518"/>
      <c r="T9" s="518"/>
      <c r="U9" s="518"/>
      <c r="V9" s="518"/>
      <c r="W9" s="518"/>
      <c r="X9" s="518"/>
      <c r="Y9" s="518"/>
      <c r="Z9" s="518"/>
      <c r="AA9" s="518"/>
      <c r="AB9" s="518"/>
      <c r="AC9" s="518"/>
      <c r="AD9" s="518"/>
      <c r="AE9" s="518"/>
      <c r="AF9" s="518"/>
      <c r="AG9" s="518"/>
      <c r="AH9" s="518"/>
      <c r="AI9" s="519"/>
      <c r="AJ9" s="4"/>
      <c r="AK9" s="4"/>
    </row>
    <row r="10" spans="1:60" s="5" customFormat="1" ht="17.25" customHeight="1" thickBot="1">
      <c r="A10" s="522"/>
      <c r="B10" s="523"/>
      <c r="C10" s="523"/>
      <c r="D10" s="523"/>
      <c r="E10" s="523"/>
      <c r="F10" s="523"/>
      <c r="G10" s="523"/>
      <c r="H10" s="523"/>
      <c r="I10" s="523"/>
      <c r="J10" s="523"/>
      <c r="K10" s="523"/>
      <c r="L10" s="523"/>
      <c r="M10" s="523"/>
      <c r="N10" s="523"/>
      <c r="O10" s="523"/>
      <c r="P10" s="523"/>
      <c r="Q10" s="523"/>
      <c r="R10" s="523"/>
      <c r="S10" s="523"/>
      <c r="T10" s="523"/>
      <c r="U10" s="523"/>
      <c r="V10" s="523"/>
      <c r="W10" s="523"/>
      <c r="X10" s="523"/>
      <c r="Y10" s="523"/>
      <c r="Z10" s="523"/>
      <c r="AA10" s="523"/>
      <c r="AB10" s="523"/>
      <c r="AC10" s="523"/>
      <c r="AD10" s="523"/>
      <c r="AE10" s="523"/>
      <c r="AF10" s="523"/>
      <c r="AG10" s="523"/>
      <c r="AH10" s="523"/>
      <c r="AI10" s="524"/>
      <c r="AJ10" s="4"/>
      <c r="AK10" s="4"/>
    </row>
    <row r="11" spans="1:60" s="5" customFormat="1" ht="45" customHeight="1" thickTop="1" thickBot="1">
      <c r="A11" s="525"/>
      <c r="B11" s="526"/>
      <c r="C11" s="526"/>
      <c r="D11" s="526"/>
      <c r="E11" s="526"/>
      <c r="F11" s="526"/>
      <c r="G11" s="526"/>
      <c r="H11" s="526"/>
      <c r="I11" s="526"/>
      <c r="J11" s="526"/>
      <c r="K11" s="526"/>
      <c r="L11" s="526"/>
      <c r="M11" s="526"/>
      <c r="N11" s="526"/>
      <c r="O11" s="526"/>
      <c r="P11" s="526"/>
      <c r="Q11" s="526"/>
      <c r="R11" s="526"/>
      <c r="S11" s="526"/>
      <c r="T11" s="526"/>
      <c r="U11" s="526"/>
      <c r="V11" s="526"/>
      <c r="W11" s="526"/>
      <c r="X11" s="526"/>
      <c r="Y11" s="526"/>
      <c r="Z11" s="526"/>
      <c r="AA11" s="526"/>
      <c r="AB11" s="526"/>
      <c r="AC11" s="526"/>
      <c r="AD11" s="526"/>
      <c r="AE11" s="526"/>
      <c r="AF11" s="526"/>
      <c r="AG11" s="526"/>
      <c r="AH11" s="526"/>
      <c r="AI11" s="527"/>
      <c r="AJ11" s="4"/>
      <c r="AK11" s="4"/>
    </row>
    <row r="12" spans="1:60" s="5" customFormat="1" ht="21" customHeight="1" thickTop="1" thickBot="1">
      <c r="A12" s="512" t="s">
        <v>16</v>
      </c>
      <c r="B12" s="513"/>
      <c r="C12" s="513"/>
      <c r="D12" s="513"/>
      <c r="E12" s="513"/>
      <c r="F12" s="513"/>
      <c r="G12" s="513"/>
      <c r="H12" s="513"/>
      <c r="I12" s="513"/>
      <c r="J12" s="513"/>
      <c r="K12" s="513"/>
      <c r="L12" s="513"/>
      <c r="M12" s="513"/>
      <c r="N12" s="513"/>
      <c r="O12" s="513"/>
      <c r="P12" s="513"/>
      <c r="Q12" s="513"/>
      <c r="R12" s="513"/>
      <c r="S12" s="513"/>
      <c r="T12" s="513"/>
      <c r="U12" s="513"/>
      <c r="V12" s="513"/>
      <c r="W12" s="513"/>
      <c r="X12" s="513"/>
      <c r="Y12" s="513"/>
      <c r="Z12" s="513"/>
      <c r="AA12" s="513"/>
      <c r="AB12" s="513"/>
      <c r="AC12" s="513"/>
      <c r="AD12" s="513"/>
      <c r="AE12" s="513"/>
      <c r="AF12" s="513"/>
      <c r="AG12" s="513"/>
      <c r="AH12" s="513"/>
      <c r="AI12" s="514"/>
      <c r="AJ12" s="8"/>
      <c r="AK12" s="8"/>
    </row>
    <row r="13" spans="1:60" s="5" customFormat="1" ht="43.5" customHeight="1" thickTop="1" thickBot="1">
      <c r="A13" s="512" t="s">
        <v>17</v>
      </c>
      <c r="B13" s="513"/>
      <c r="C13" s="513"/>
      <c r="D13" s="514"/>
      <c r="E13" s="517" t="e">
        <f>'Elenco P.O.'!#REF!</f>
        <v>#REF!</v>
      </c>
      <c r="F13" s="518"/>
      <c r="G13" s="518"/>
      <c r="H13" s="518"/>
      <c r="I13" s="518"/>
      <c r="J13" s="518"/>
      <c r="K13" s="518"/>
      <c r="L13" s="518"/>
      <c r="M13" s="518"/>
      <c r="N13" s="518"/>
      <c r="O13" s="518"/>
      <c r="P13" s="518"/>
      <c r="Q13" s="518"/>
      <c r="R13" s="518"/>
      <c r="S13" s="518"/>
      <c r="T13" s="518"/>
      <c r="U13" s="518"/>
      <c r="V13" s="518"/>
      <c r="W13" s="518"/>
      <c r="X13" s="518"/>
      <c r="Y13" s="518"/>
      <c r="Z13" s="518"/>
      <c r="AA13" s="518"/>
      <c r="AB13" s="518"/>
      <c r="AC13" s="518"/>
      <c r="AD13" s="518"/>
      <c r="AE13" s="518"/>
      <c r="AF13" s="518"/>
      <c r="AG13" s="518"/>
      <c r="AH13" s="518"/>
      <c r="AI13" s="519"/>
      <c r="AJ13" s="4"/>
      <c r="AK13" s="4"/>
    </row>
    <row r="14" spans="1:60" s="5" customFormat="1" ht="16.5" thickTop="1">
      <c r="A14" s="517" t="s">
        <v>18</v>
      </c>
      <c r="B14" s="518"/>
      <c r="C14" s="518"/>
      <c r="D14" s="518"/>
      <c r="E14" s="532" t="s">
        <v>219</v>
      </c>
      <c r="F14" s="534"/>
      <c r="G14" s="534"/>
      <c r="H14" s="534"/>
      <c r="I14" s="534"/>
      <c r="J14" s="534"/>
      <c r="K14" s="534"/>
      <c r="L14" s="534"/>
      <c r="M14" s="532" t="s">
        <v>220</v>
      </c>
      <c r="N14" s="534"/>
      <c r="O14" s="534"/>
      <c r="P14" s="534"/>
      <c r="Q14" s="534"/>
      <c r="R14" s="534"/>
      <c r="S14" s="534"/>
      <c r="T14" s="534"/>
      <c r="U14" s="532" t="s">
        <v>221</v>
      </c>
      <c r="V14" s="534"/>
      <c r="W14" s="534"/>
      <c r="X14" s="534"/>
      <c r="Y14" s="534"/>
      <c r="Z14" s="534"/>
      <c r="AA14" s="534"/>
      <c r="AB14" s="534"/>
      <c r="AC14" s="532" t="s">
        <v>222</v>
      </c>
      <c r="AD14" s="534"/>
      <c r="AE14" s="533"/>
      <c r="AF14" s="532">
        <v>2018</v>
      </c>
      <c r="AG14" s="533"/>
      <c r="AH14" s="532">
        <v>2017</v>
      </c>
      <c r="AI14" s="533"/>
      <c r="AJ14" s="4"/>
      <c r="AK14" s="4"/>
      <c r="AV14" s="4"/>
      <c r="AW14" s="4"/>
      <c r="AX14" s="4"/>
    </row>
    <row r="15" spans="1:60" s="5" customFormat="1" ht="15.75">
      <c r="A15" s="535"/>
      <c r="B15" s="536"/>
      <c r="C15" s="536"/>
      <c r="D15" s="537"/>
      <c r="E15" s="529"/>
      <c r="F15" s="531"/>
      <c r="G15" s="531"/>
      <c r="H15" s="531"/>
      <c r="I15" s="531"/>
      <c r="J15" s="531"/>
      <c r="K15" s="531"/>
      <c r="L15" s="531"/>
      <c r="M15" s="529"/>
      <c r="N15" s="531"/>
      <c r="O15" s="531"/>
      <c r="P15" s="531"/>
      <c r="Q15" s="531"/>
      <c r="R15" s="531"/>
      <c r="S15" s="531"/>
      <c r="T15" s="531"/>
      <c r="U15" s="529"/>
      <c r="V15" s="531"/>
      <c r="W15" s="531"/>
      <c r="X15" s="531"/>
      <c r="Y15" s="531"/>
      <c r="Z15" s="531"/>
      <c r="AA15" s="531"/>
      <c r="AB15" s="531"/>
      <c r="AC15" s="529"/>
      <c r="AD15" s="531"/>
      <c r="AE15" s="530"/>
      <c r="AF15" s="529"/>
      <c r="AG15" s="530"/>
      <c r="AH15" s="529"/>
      <c r="AI15" s="530"/>
      <c r="AJ15" s="4"/>
      <c r="AK15" s="4"/>
      <c r="AV15" s="4"/>
      <c r="AW15" s="4"/>
      <c r="AX15" s="4"/>
    </row>
    <row r="16" spans="1:60" s="5" customFormat="1" ht="15.75">
      <c r="A16" s="535"/>
      <c r="B16" s="536"/>
      <c r="C16" s="536"/>
      <c r="D16" s="537"/>
      <c r="E16" s="529"/>
      <c r="F16" s="531"/>
      <c r="G16" s="531"/>
      <c r="H16" s="531"/>
      <c r="I16" s="531"/>
      <c r="J16" s="531"/>
      <c r="K16" s="531"/>
      <c r="L16" s="531"/>
      <c r="M16" s="529"/>
      <c r="N16" s="531"/>
      <c r="O16" s="531"/>
      <c r="P16" s="531"/>
      <c r="Q16" s="531"/>
      <c r="R16" s="531"/>
      <c r="S16" s="531"/>
      <c r="T16" s="531"/>
      <c r="U16" s="529"/>
      <c r="V16" s="531"/>
      <c r="W16" s="531"/>
      <c r="X16" s="531"/>
      <c r="Y16" s="531"/>
      <c r="Z16" s="531"/>
      <c r="AA16" s="531"/>
      <c r="AB16" s="531"/>
      <c r="AC16" s="529"/>
      <c r="AD16" s="531"/>
      <c r="AE16" s="530"/>
      <c r="AF16" s="529"/>
      <c r="AG16" s="530"/>
      <c r="AH16" s="529"/>
      <c r="AI16" s="530"/>
      <c r="AJ16" s="4"/>
      <c r="AK16" s="4"/>
      <c r="AV16" s="4"/>
      <c r="AW16" s="4"/>
      <c r="AX16" s="4"/>
    </row>
    <row r="17" spans="1:50" s="5" customFormat="1" ht="15.75">
      <c r="A17" s="535"/>
      <c r="B17" s="536"/>
      <c r="C17" s="536"/>
      <c r="D17" s="537"/>
      <c r="E17" s="529"/>
      <c r="F17" s="531"/>
      <c r="G17" s="531"/>
      <c r="H17" s="531"/>
      <c r="I17" s="531"/>
      <c r="J17" s="531"/>
      <c r="K17" s="531"/>
      <c r="L17" s="531"/>
      <c r="M17" s="529"/>
      <c r="N17" s="531"/>
      <c r="O17" s="531"/>
      <c r="P17" s="531"/>
      <c r="Q17" s="531"/>
      <c r="R17" s="531"/>
      <c r="S17" s="531"/>
      <c r="T17" s="531"/>
      <c r="U17" s="529"/>
      <c r="V17" s="531"/>
      <c r="W17" s="531"/>
      <c r="X17" s="531"/>
      <c r="Y17" s="531"/>
      <c r="Z17" s="531"/>
      <c r="AA17" s="531"/>
      <c r="AB17" s="531"/>
      <c r="AC17" s="529"/>
      <c r="AD17" s="531"/>
      <c r="AE17" s="530"/>
      <c r="AF17" s="529"/>
      <c r="AG17" s="530"/>
      <c r="AH17" s="529"/>
      <c r="AI17" s="530"/>
      <c r="AJ17" s="4"/>
      <c r="AK17" s="4"/>
      <c r="AV17" s="4"/>
      <c r="AW17" s="4"/>
      <c r="AX17" s="4"/>
    </row>
    <row r="18" spans="1:50" s="5" customFormat="1" ht="15.75">
      <c r="A18" s="535"/>
      <c r="B18" s="536"/>
      <c r="C18" s="536"/>
      <c r="D18" s="537"/>
      <c r="E18" s="529"/>
      <c r="F18" s="531"/>
      <c r="G18" s="531"/>
      <c r="H18" s="531"/>
      <c r="I18" s="531"/>
      <c r="J18" s="531"/>
      <c r="K18" s="531"/>
      <c r="L18" s="531"/>
      <c r="M18" s="529"/>
      <c r="N18" s="531"/>
      <c r="O18" s="531"/>
      <c r="P18" s="531"/>
      <c r="Q18" s="531"/>
      <c r="R18" s="531"/>
      <c r="S18" s="531"/>
      <c r="T18" s="531"/>
      <c r="U18" s="529"/>
      <c r="V18" s="531"/>
      <c r="W18" s="531"/>
      <c r="X18" s="531"/>
      <c r="Y18" s="531"/>
      <c r="Z18" s="531"/>
      <c r="AA18" s="531"/>
      <c r="AB18" s="531"/>
      <c r="AC18" s="529"/>
      <c r="AD18" s="531"/>
      <c r="AE18" s="530"/>
      <c r="AF18" s="529"/>
      <c r="AG18" s="530"/>
      <c r="AH18" s="529"/>
      <c r="AI18" s="530"/>
      <c r="AJ18" s="4"/>
      <c r="AK18" s="4"/>
      <c r="AV18" s="4"/>
      <c r="AW18" s="4"/>
      <c r="AX18" s="4"/>
    </row>
    <row r="19" spans="1:50" s="5" customFormat="1" ht="15.75">
      <c r="A19" s="535"/>
      <c r="B19" s="536"/>
      <c r="C19" s="536"/>
      <c r="D19" s="537"/>
      <c r="E19" s="529"/>
      <c r="F19" s="531"/>
      <c r="G19" s="531"/>
      <c r="H19" s="531"/>
      <c r="I19" s="531"/>
      <c r="J19" s="531"/>
      <c r="K19" s="531"/>
      <c r="L19" s="531"/>
      <c r="M19" s="529"/>
      <c r="N19" s="531"/>
      <c r="O19" s="531"/>
      <c r="P19" s="531"/>
      <c r="Q19" s="531"/>
      <c r="R19" s="531"/>
      <c r="S19" s="531"/>
      <c r="T19" s="531"/>
      <c r="U19" s="529"/>
      <c r="V19" s="531"/>
      <c r="W19" s="531"/>
      <c r="X19" s="531"/>
      <c r="Y19" s="531"/>
      <c r="Z19" s="531"/>
      <c r="AA19" s="531"/>
      <c r="AB19" s="531"/>
      <c r="AC19" s="529"/>
      <c r="AD19" s="531"/>
      <c r="AE19" s="530"/>
      <c r="AF19" s="529"/>
      <c r="AG19" s="530"/>
      <c r="AH19" s="529"/>
      <c r="AI19" s="530"/>
      <c r="AJ19" s="4"/>
      <c r="AK19" s="4"/>
      <c r="AV19" s="4"/>
      <c r="AW19" s="4"/>
      <c r="AX19" s="4"/>
    </row>
    <row r="20" spans="1:50" s="5" customFormat="1" ht="15.75">
      <c r="A20" s="535"/>
      <c r="B20" s="536"/>
      <c r="C20" s="536"/>
      <c r="D20" s="537"/>
      <c r="E20" s="529"/>
      <c r="F20" s="531"/>
      <c r="G20" s="531"/>
      <c r="H20" s="531"/>
      <c r="I20" s="531"/>
      <c r="J20" s="531"/>
      <c r="K20" s="531"/>
      <c r="L20" s="531"/>
      <c r="M20" s="529"/>
      <c r="N20" s="531"/>
      <c r="O20" s="531"/>
      <c r="P20" s="531"/>
      <c r="Q20" s="531"/>
      <c r="R20" s="531"/>
      <c r="S20" s="531"/>
      <c r="T20" s="531"/>
      <c r="U20" s="529"/>
      <c r="V20" s="531"/>
      <c r="W20" s="531"/>
      <c r="X20" s="531"/>
      <c r="Y20" s="531"/>
      <c r="Z20" s="531"/>
      <c r="AA20" s="531"/>
      <c r="AB20" s="531"/>
      <c r="AC20" s="529"/>
      <c r="AD20" s="531"/>
      <c r="AE20" s="530"/>
      <c r="AF20" s="529"/>
      <c r="AG20" s="530"/>
      <c r="AH20" s="529"/>
      <c r="AI20" s="530"/>
      <c r="AJ20" s="4"/>
      <c r="AK20" s="4"/>
      <c r="AV20" s="4"/>
      <c r="AW20" s="4"/>
      <c r="AX20" s="4"/>
    </row>
    <row r="21" spans="1:50" s="5" customFormat="1" ht="15.75">
      <c r="A21" s="535"/>
      <c r="B21" s="536"/>
      <c r="C21" s="536"/>
      <c r="D21" s="537"/>
      <c r="E21" s="529"/>
      <c r="F21" s="531"/>
      <c r="G21" s="531"/>
      <c r="H21" s="531"/>
      <c r="I21" s="531"/>
      <c r="J21" s="531"/>
      <c r="K21" s="531"/>
      <c r="L21" s="531"/>
      <c r="M21" s="529"/>
      <c r="N21" s="531"/>
      <c r="O21" s="531"/>
      <c r="P21" s="531"/>
      <c r="Q21" s="531"/>
      <c r="R21" s="531"/>
      <c r="S21" s="531"/>
      <c r="T21" s="531"/>
      <c r="U21" s="529"/>
      <c r="V21" s="531"/>
      <c r="W21" s="531"/>
      <c r="X21" s="531"/>
      <c r="Y21" s="531"/>
      <c r="Z21" s="531"/>
      <c r="AA21" s="531"/>
      <c r="AB21" s="531"/>
      <c r="AC21" s="529"/>
      <c r="AD21" s="531"/>
      <c r="AE21" s="530"/>
      <c r="AF21" s="529"/>
      <c r="AG21" s="530"/>
      <c r="AH21" s="529"/>
      <c r="AI21" s="530"/>
      <c r="AJ21" s="4"/>
      <c r="AK21" s="4"/>
      <c r="AV21" s="4"/>
      <c r="AW21" s="4"/>
      <c r="AX21" s="4"/>
    </row>
    <row r="22" spans="1:50" s="5" customFormat="1" ht="15.75">
      <c r="A22" s="535"/>
      <c r="B22" s="536"/>
      <c r="C22" s="536"/>
      <c r="D22" s="537"/>
      <c r="E22" s="64"/>
      <c r="F22" s="65"/>
      <c r="G22" s="65"/>
      <c r="H22" s="65"/>
      <c r="I22" s="65"/>
      <c r="J22" s="65"/>
      <c r="K22" s="65"/>
      <c r="L22" s="65"/>
      <c r="M22" s="64"/>
      <c r="N22" s="65"/>
      <c r="O22" s="65"/>
      <c r="P22" s="65"/>
      <c r="Q22" s="65"/>
      <c r="R22" s="65"/>
      <c r="S22" s="65"/>
      <c r="T22" s="65"/>
      <c r="U22" s="64"/>
      <c r="V22" s="65"/>
      <c r="W22" s="65"/>
      <c r="X22" s="65"/>
      <c r="Y22" s="65"/>
      <c r="Z22" s="65"/>
      <c r="AA22" s="65"/>
      <c r="AB22" s="65"/>
      <c r="AC22" s="64"/>
      <c r="AD22" s="65"/>
      <c r="AE22" s="66"/>
      <c r="AF22" s="64"/>
      <c r="AG22" s="66"/>
      <c r="AH22" s="64"/>
      <c r="AI22" s="66"/>
      <c r="AJ22" s="4"/>
      <c r="AK22" s="4"/>
      <c r="AV22" s="4"/>
      <c r="AW22" s="4"/>
      <c r="AX22" s="4"/>
    </row>
    <row r="23" spans="1:50" s="5" customFormat="1" ht="15.75">
      <c r="A23" s="535"/>
      <c r="B23" s="536"/>
      <c r="C23" s="536"/>
      <c r="D23" s="537"/>
      <c r="E23" s="64"/>
      <c r="F23" s="65"/>
      <c r="G23" s="65"/>
      <c r="H23" s="65"/>
      <c r="I23" s="65"/>
      <c r="J23" s="65"/>
      <c r="K23" s="65"/>
      <c r="L23" s="65"/>
      <c r="M23" s="64"/>
      <c r="N23" s="65"/>
      <c r="O23" s="65"/>
      <c r="P23" s="65"/>
      <c r="Q23" s="65"/>
      <c r="R23" s="65"/>
      <c r="S23" s="65"/>
      <c r="T23" s="65"/>
      <c r="U23" s="64"/>
      <c r="V23" s="65"/>
      <c r="W23" s="65"/>
      <c r="X23" s="65"/>
      <c r="Y23" s="65"/>
      <c r="Z23" s="65"/>
      <c r="AA23" s="65"/>
      <c r="AB23" s="65"/>
      <c r="AC23" s="64"/>
      <c r="AD23" s="65"/>
      <c r="AE23" s="66"/>
      <c r="AF23" s="64"/>
      <c r="AG23" s="66"/>
      <c r="AH23" s="64"/>
      <c r="AI23" s="66"/>
      <c r="AJ23" s="4"/>
      <c r="AK23" s="4"/>
      <c r="AV23" s="4"/>
      <c r="AW23" s="4"/>
      <c r="AX23" s="4"/>
    </row>
    <row r="24" spans="1:50" s="5" customFormat="1" ht="15.75">
      <c r="A24" s="535"/>
      <c r="B24" s="536"/>
      <c r="C24" s="536"/>
      <c r="D24" s="537"/>
      <c r="E24" s="64"/>
      <c r="F24" s="65"/>
      <c r="G24" s="65"/>
      <c r="H24" s="65"/>
      <c r="I24" s="65"/>
      <c r="J24" s="65"/>
      <c r="K24" s="65"/>
      <c r="L24" s="65"/>
      <c r="M24" s="64"/>
      <c r="N24" s="65"/>
      <c r="O24" s="65"/>
      <c r="P24" s="65"/>
      <c r="Q24" s="65"/>
      <c r="R24" s="65"/>
      <c r="S24" s="65"/>
      <c r="T24" s="65"/>
      <c r="U24" s="64"/>
      <c r="V24" s="65"/>
      <c r="W24" s="65"/>
      <c r="X24" s="65"/>
      <c r="Y24" s="65"/>
      <c r="Z24" s="65"/>
      <c r="AA24" s="65"/>
      <c r="AB24" s="65"/>
      <c r="AC24" s="64"/>
      <c r="AD24" s="65"/>
      <c r="AE24" s="66"/>
      <c r="AF24" s="64"/>
      <c r="AG24" s="66"/>
      <c r="AH24" s="64"/>
      <c r="AI24" s="66"/>
      <c r="AJ24" s="4"/>
      <c r="AK24" s="4"/>
      <c r="AV24" s="4"/>
      <c r="AW24" s="4"/>
      <c r="AX24" s="4"/>
    </row>
    <row r="25" spans="1:50" s="5" customFormat="1" ht="15.75">
      <c r="A25" s="535"/>
      <c r="B25" s="536"/>
      <c r="C25" s="536"/>
      <c r="D25" s="537"/>
      <c r="E25" s="64"/>
      <c r="F25" s="65"/>
      <c r="G25" s="65"/>
      <c r="H25" s="65"/>
      <c r="I25" s="65"/>
      <c r="J25" s="65"/>
      <c r="K25" s="65"/>
      <c r="L25" s="65"/>
      <c r="M25" s="64"/>
      <c r="N25" s="65"/>
      <c r="O25" s="65"/>
      <c r="P25" s="65"/>
      <c r="Q25" s="65"/>
      <c r="R25" s="65"/>
      <c r="S25" s="65"/>
      <c r="T25" s="65"/>
      <c r="U25" s="64"/>
      <c r="V25" s="65"/>
      <c r="W25" s="65"/>
      <c r="X25" s="65"/>
      <c r="Y25" s="65"/>
      <c r="Z25" s="65"/>
      <c r="AA25" s="65"/>
      <c r="AB25" s="65"/>
      <c r="AC25" s="64"/>
      <c r="AD25" s="65"/>
      <c r="AE25" s="66"/>
      <c r="AF25" s="64"/>
      <c r="AG25" s="66"/>
      <c r="AH25" s="64"/>
      <c r="AI25" s="66"/>
      <c r="AJ25" s="4"/>
      <c r="AK25" s="4"/>
      <c r="AV25" s="4"/>
      <c r="AW25" s="4"/>
      <c r="AX25" s="4"/>
    </row>
    <row r="26" spans="1:50" s="5" customFormat="1" ht="15.75">
      <c r="A26" s="535"/>
      <c r="B26" s="536"/>
      <c r="C26" s="536"/>
      <c r="D26" s="537"/>
      <c r="E26" s="64"/>
      <c r="F26" s="65"/>
      <c r="G26" s="65"/>
      <c r="H26" s="65"/>
      <c r="I26" s="65"/>
      <c r="J26" s="65"/>
      <c r="K26" s="65"/>
      <c r="L26" s="65"/>
      <c r="M26" s="64"/>
      <c r="N26" s="65"/>
      <c r="O26" s="65"/>
      <c r="P26" s="65"/>
      <c r="Q26" s="65"/>
      <c r="R26" s="65"/>
      <c r="S26" s="65"/>
      <c r="T26" s="65"/>
      <c r="U26" s="64"/>
      <c r="V26" s="65"/>
      <c r="W26" s="65"/>
      <c r="X26" s="65"/>
      <c r="Y26" s="65"/>
      <c r="Z26" s="65"/>
      <c r="AA26" s="65"/>
      <c r="AB26" s="65"/>
      <c r="AC26" s="64"/>
      <c r="AD26" s="65"/>
      <c r="AE26" s="66"/>
      <c r="AF26" s="64"/>
      <c r="AG26" s="66"/>
      <c r="AH26" s="64"/>
      <c r="AI26" s="66"/>
      <c r="AJ26" s="4"/>
      <c r="AK26" s="4"/>
      <c r="AV26" s="4"/>
      <c r="AW26" s="4"/>
      <c r="AX26" s="4"/>
    </row>
    <row r="27" spans="1:50" s="5" customFormat="1" ht="15.75">
      <c r="A27" s="535"/>
      <c r="B27" s="536"/>
      <c r="C27" s="536"/>
      <c r="D27" s="537"/>
      <c r="E27" s="64"/>
      <c r="F27" s="65"/>
      <c r="G27" s="65"/>
      <c r="H27" s="65"/>
      <c r="I27" s="65"/>
      <c r="J27" s="65"/>
      <c r="K27" s="65"/>
      <c r="L27" s="65"/>
      <c r="M27" s="64"/>
      <c r="N27" s="65"/>
      <c r="O27" s="65"/>
      <c r="P27" s="65"/>
      <c r="Q27" s="65"/>
      <c r="R27" s="65"/>
      <c r="S27" s="65"/>
      <c r="T27" s="65"/>
      <c r="U27" s="64"/>
      <c r="V27" s="65"/>
      <c r="W27" s="65"/>
      <c r="X27" s="65"/>
      <c r="Y27" s="65"/>
      <c r="Z27" s="65"/>
      <c r="AA27" s="65"/>
      <c r="AB27" s="65"/>
      <c r="AC27" s="64"/>
      <c r="AD27" s="65"/>
      <c r="AE27" s="66"/>
      <c r="AF27" s="64"/>
      <c r="AG27" s="66"/>
      <c r="AH27" s="64"/>
      <c r="AI27" s="66"/>
      <c r="AJ27" s="4"/>
      <c r="AK27" s="4"/>
      <c r="AV27" s="4"/>
      <c r="AW27" s="4"/>
      <c r="AX27" s="4"/>
    </row>
    <row r="28" spans="1:50" s="5" customFormat="1" ht="16.5" thickBot="1">
      <c r="A28" s="522"/>
      <c r="B28" s="523"/>
      <c r="C28" s="523"/>
      <c r="D28" s="524"/>
      <c r="E28" s="529"/>
      <c r="F28" s="531"/>
      <c r="G28" s="531"/>
      <c r="H28" s="531"/>
      <c r="I28" s="531"/>
      <c r="J28" s="531"/>
      <c r="K28" s="531"/>
      <c r="L28" s="531"/>
      <c r="M28" s="529"/>
      <c r="N28" s="531"/>
      <c r="O28" s="531"/>
      <c r="P28" s="531"/>
      <c r="Q28" s="531"/>
      <c r="R28" s="531"/>
      <c r="S28" s="531"/>
      <c r="T28" s="531"/>
      <c r="U28" s="529"/>
      <c r="V28" s="531"/>
      <c r="W28" s="531"/>
      <c r="X28" s="531"/>
      <c r="Y28" s="531"/>
      <c r="Z28" s="531"/>
      <c r="AA28" s="531"/>
      <c r="AB28" s="531"/>
      <c r="AC28" s="529"/>
      <c r="AD28" s="531"/>
      <c r="AE28" s="530"/>
      <c r="AF28" s="529"/>
      <c r="AG28" s="530"/>
      <c r="AH28" s="529"/>
      <c r="AI28" s="530"/>
      <c r="AJ28" s="4"/>
      <c r="AK28" s="4"/>
      <c r="AV28" s="4"/>
      <c r="AW28" s="4"/>
      <c r="AX28" s="4"/>
    </row>
    <row r="29" spans="1:50" s="5" customFormat="1" ht="15.75" customHeight="1" thickTop="1" thickBot="1">
      <c r="A29" s="511" t="s">
        <v>19</v>
      </c>
      <c r="B29" s="511"/>
      <c r="C29" s="511"/>
      <c r="D29" s="511"/>
      <c r="E29" s="511" t="s">
        <v>20</v>
      </c>
      <c r="F29" s="511"/>
      <c r="G29" s="511"/>
      <c r="H29" s="511"/>
      <c r="I29" s="512" t="s">
        <v>21</v>
      </c>
      <c r="J29" s="513"/>
      <c r="K29" s="513"/>
      <c r="L29" s="513"/>
      <c r="M29" s="513"/>
      <c r="N29" s="513"/>
      <c r="O29" s="513"/>
      <c r="P29" s="513"/>
      <c r="Q29" s="513"/>
      <c r="R29" s="513"/>
      <c r="S29" s="513"/>
      <c r="T29" s="513"/>
      <c r="U29" s="513"/>
      <c r="V29" s="513"/>
      <c r="W29" s="514"/>
      <c r="X29" s="511" t="s">
        <v>22</v>
      </c>
      <c r="Y29" s="511"/>
      <c r="Z29" s="511"/>
      <c r="AA29" s="511"/>
      <c r="AB29" s="511"/>
      <c r="AC29" s="511"/>
      <c r="AD29" s="511"/>
      <c r="AE29" s="511"/>
      <c r="AF29" s="511"/>
      <c r="AG29" s="511"/>
      <c r="AH29" s="511"/>
      <c r="AI29" s="511"/>
      <c r="AJ29" s="4"/>
      <c r="AK29" s="4"/>
    </row>
    <row r="30" spans="1:50" s="5" customFormat="1" ht="15.75" customHeight="1" thickTop="1" thickBot="1">
      <c r="A30" s="511"/>
      <c r="B30" s="511"/>
      <c r="C30" s="511"/>
      <c r="D30" s="511"/>
      <c r="E30" s="511"/>
      <c r="F30" s="511"/>
      <c r="G30" s="511"/>
      <c r="H30" s="511"/>
      <c r="I30" s="512" t="s">
        <v>23</v>
      </c>
      <c r="J30" s="513"/>
      <c r="K30" s="513"/>
      <c r="L30" s="513"/>
      <c r="M30" s="514"/>
      <c r="N30" s="512" t="s">
        <v>24</v>
      </c>
      <c r="O30" s="513"/>
      <c r="P30" s="513"/>
      <c r="Q30" s="513"/>
      <c r="R30" s="514"/>
      <c r="S30" s="512" t="s">
        <v>25</v>
      </c>
      <c r="T30" s="513"/>
      <c r="U30" s="513"/>
      <c r="V30" s="513"/>
      <c r="W30" s="514"/>
      <c r="X30" s="538">
        <f>IF(I31="X",5)+IF(I32="X",5)+IF(I33="X",5)+IF(I34="X",1)+IF(N31="X",3)+IF(N32="X",3)+IF(N33="X",3)+IF(N34="X",3)+IF(S31="X",1)+IF(S32="X",1)+IF(S33="X",1)+IF(S34="X",5)</f>
        <v>0</v>
      </c>
      <c r="Y30" s="539"/>
      <c r="Z30" s="539"/>
      <c r="AA30" s="539"/>
      <c r="AB30" s="539"/>
      <c r="AC30" s="539"/>
      <c r="AD30" s="539"/>
      <c r="AE30" s="539"/>
      <c r="AF30" s="539"/>
      <c r="AG30" s="539"/>
      <c r="AH30" s="539"/>
      <c r="AI30" s="540"/>
      <c r="AJ30" s="4"/>
      <c r="AK30" s="4"/>
    </row>
    <row r="31" spans="1:50" s="5" customFormat="1" ht="18.75" customHeight="1" thickTop="1" thickBot="1">
      <c r="A31" s="511"/>
      <c r="B31" s="511"/>
      <c r="C31" s="511"/>
      <c r="D31" s="511"/>
      <c r="E31" s="511" t="s">
        <v>26</v>
      </c>
      <c r="F31" s="511"/>
      <c r="G31" s="511"/>
      <c r="H31" s="511"/>
      <c r="I31" s="525"/>
      <c r="J31" s="526"/>
      <c r="K31" s="526"/>
      <c r="L31" s="526"/>
      <c r="M31" s="527"/>
      <c r="N31" s="525"/>
      <c r="O31" s="526"/>
      <c r="P31" s="526"/>
      <c r="Q31" s="526"/>
      <c r="R31" s="527"/>
      <c r="S31" s="525"/>
      <c r="T31" s="526"/>
      <c r="U31" s="526"/>
      <c r="V31" s="526"/>
      <c r="W31" s="527"/>
      <c r="X31" s="541"/>
      <c r="Y31" s="542"/>
      <c r="Z31" s="542"/>
      <c r="AA31" s="542"/>
      <c r="AB31" s="542"/>
      <c r="AC31" s="542"/>
      <c r="AD31" s="542"/>
      <c r="AE31" s="542"/>
      <c r="AF31" s="542"/>
      <c r="AG31" s="542"/>
      <c r="AH31" s="542"/>
      <c r="AI31" s="543"/>
      <c r="AJ31" s="4"/>
      <c r="AK31" s="4"/>
    </row>
    <row r="32" spans="1:50" s="5" customFormat="1" ht="17.25" customHeight="1" thickTop="1" thickBot="1">
      <c r="A32" s="511"/>
      <c r="B32" s="511"/>
      <c r="C32" s="511"/>
      <c r="D32" s="511"/>
      <c r="E32" s="511" t="s">
        <v>27</v>
      </c>
      <c r="F32" s="511"/>
      <c r="G32" s="511"/>
      <c r="H32" s="511"/>
      <c r="I32" s="525"/>
      <c r="J32" s="526"/>
      <c r="K32" s="526"/>
      <c r="L32" s="526"/>
      <c r="M32" s="527"/>
      <c r="N32" s="525"/>
      <c r="O32" s="526"/>
      <c r="P32" s="526"/>
      <c r="Q32" s="526"/>
      <c r="R32" s="527"/>
      <c r="S32" s="525"/>
      <c r="T32" s="526"/>
      <c r="U32" s="526"/>
      <c r="V32" s="526"/>
      <c r="W32" s="527"/>
      <c r="X32" s="541"/>
      <c r="Y32" s="542"/>
      <c r="Z32" s="542"/>
      <c r="AA32" s="542"/>
      <c r="AB32" s="542"/>
      <c r="AC32" s="542"/>
      <c r="AD32" s="542"/>
      <c r="AE32" s="542"/>
      <c r="AF32" s="542"/>
      <c r="AG32" s="542"/>
      <c r="AH32" s="542"/>
      <c r="AI32" s="543"/>
      <c r="AJ32" s="4"/>
      <c r="AK32" s="4"/>
    </row>
    <row r="33" spans="1:37" s="5" customFormat="1" ht="20.25" customHeight="1" thickTop="1" thickBot="1">
      <c r="A33" s="511"/>
      <c r="B33" s="511"/>
      <c r="C33" s="511"/>
      <c r="D33" s="511"/>
      <c r="E33" s="511" t="s">
        <v>28</v>
      </c>
      <c r="F33" s="511"/>
      <c r="G33" s="511"/>
      <c r="H33" s="511"/>
      <c r="I33" s="525"/>
      <c r="J33" s="526"/>
      <c r="K33" s="526"/>
      <c r="L33" s="526"/>
      <c r="M33" s="527"/>
      <c r="N33" s="525"/>
      <c r="O33" s="526"/>
      <c r="P33" s="526"/>
      <c r="Q33" s="526"/>
      <c r="R33" s="527"/>
      <c r="S33" s="525"/>
      <c r="T33" s="526"/>
      <c r="U33" s="526"/>
      <c r="V33" s="526"/>
      <c r="W33" s="527"/>
      <c r="X33" s="541"/>
      <c r="Y33" s="542"/>
      <c r="Z33" s="542"/>
      <c r="AA33" s="542"/>
      <c r="AB33" s="542"/>
      <c r="AC33" s="542"/>
      <c r="AD33" s="542"/>
      <c r="AE33" s="542"/>
      <c r="AF33" s="542"/>
      <c r="AG33" s="542"/>
      <c r="AH33" s="542"/>
      <c r="AI33" s="543"/>
      <c r="AJ33" s="4"/>
      <c r="AK33" s="4"/>
    </row>
    <row r="34" spans="1:37" s="5" customFormat="1" ht="17.25" customHeight="1" thickTop="1" thickBot="1">
      <c r="A34" s="511"/>
      <c r="B34" s="511"/>
      <c r="C34" s="511"/>
      <c r="D34" s="511"/>
      <c r="E34" s="511" t="s">
        <v>29</v>
      </c>
      <c r="F34" s="511"/>
      <c r="G34" s="511"/>
      <c r="H34" s="511"/>
      <c r="I34" s="525"/>
      <c r="J34" s="526"/>
      <c r="K34" s="526"/>
      <c r="L34" s="526"/>
      <c r="M34" s="527"/>
      <c r="N34" s="525"/>
      <c r="O34" s="526"/>
      <c r="P34" s="526"/>
      <c r="Q34" s="526"/>
      <c r="R34" s="527"/>
      <c r="S34" s="525"/>
      <c r="T34" s="526"/>
      <c r="U34" s="526"/>
      <c r="V34" s="526"/>
      <c r="W34" s="527"/>
      <c r="X34" s="544"/>
      <c r="Y34" s="545"/>
      <c r="Z34" s="545"/>
      <c r="AA34" s="545"/>
      <c r="AB34" s="545"/>
      <c r="AC34" s="545"/>
      <c r="AD34" s="545"/>
      <c r="AE34" s="545"/>
      <c r="AF34" s="545"/>
      <c r="AG34" s="545"/>
      <c r="AH34" s="545"/>
      <c r="AI34" s="546"/>
      <c r="AJ34" s="4"/>
      <c r="AK34" s="4"/>
    </row>
    <row r="35" spans="1:37" s="10" customFormat="1" ht="45.75" customHeight="1" thickTop="1" thickBot="1">
      <c r="A35" s="547" t="s">
        <v>30</v>
      </c>
      <c r="B35" s="547"/>
      <c r="C35" s="547"/>
      <c r="D35" s="547"/>
      <c r="E35" s="548">
        <v>100</v>
      </c>
      <c r="F35" s="548"/>
      <c r="G35" s="548"/>
      <c r="H35" s="548"/>
      <c r="I35" s="548"/>
      <c r="J35" s="548"/>
      <c r="K35" s="548"/>
      <c r="L35" s="548"/>
      <c r="M35" s="548"/>
      <c r="N35" s="547" t="s">
        <v>31</v>
      </c>
      <c r="O35" s="547"/>
      <c r="P35" s="547"/>
      <c r="Q35" s="547"/>
      <c r="R35" s="547"/>
      <c r="S35" s="548">
        <v>100</v>
      </c>
      <c r="T35" s="548"/>
      <c r="U35" s="548"/>
      <c r="V35" s="548"/>
      <c r="W35" s="548"/>
      <c r="X35" s="547" t="s">
        <v>32</v>
      </c>
      <c r="Y35" s="547"/>
      <c r="Z35" s="547"/>
      <c r="AA35" s="547"/>
      <c r="AB35" s="547"/>
      <c r="AC35" s="547"/>
      <c r="AD35" s="547"/>
      <c r="AE35" s="547"/>
      <c r="AF35" s="549">
        <f>S35/E35</f>
        <v>1</v>
      </c>
      <c r="AG35" s="549"/>
      <c r="AH35" s="549"/>
      <c r="AI35" s="549"/>
      <c r="AJ35" s="9"/>
      <c r="AK35" s="9"/>
    </row>
    <row r="36" spans="1:37" ht="22.5" customHeight="1" thickTop="1" thickBot="1">
      <c r="A36" s="511" t="s">
        <v>33</v>
      </c>
      <c r="B36" s="511"/>
      <c r="C36" s="511"/>
      <c r="D36" s="511"/>
      <c r="E36" s="511"/>
      <c r="F36" s="511"/>
      <c r="G36" s="511"/>
      <c r="H36" s="511"/>
      <c r="I36" s="511"/>
      <c r="J36" s="511"/>
      <c r="K36" s="511"/>
      <c r="L36" s="511"/>
      <c r="M36" s="511"/>
      <c r="N36" s="511"/>
      <c r="O36" s="511"/>
      <c r="P36" s="511"/>
      <c r="Q36" s="511"/>
      <c r="R36" s="511"/>
      <c r="S36" s="511"/>
      <c r="T36" s="511"/>
      <c r="U36" s="511"/>
      <c r="V36" s="511"/>
      <c r="W36" s="511"/>
      <c r="X36" s="511"/>
      <c r="Y36" s="511"/>
      <c r="Z36" s="511"/>
      <c r="AA36" s="511"/>
      <c r="AB36" s="511"/>
      <c r="AC36" s="511"/>
      <c r="AD36" s="511"/>
      <c r="AE36" s="511"/>
      <c r="AF36" s="511"/>
      <c r="AG36" s="511"/>
      <c r="AH36" s="511"/>
      <c r="AI36" s="511"/>
      <c r="AJ36" s="11"/>
      <c r="AK36" s="1"/>
    </row>
    <row r="37" spans="1:37" ht="30" customHeight="1" thickTop="1" thickBot="1">
      <c r="A37" s="512" t="s">
        <v>34</v>
      </c>
      <c r="B37" s="513"/>
      <c r="C37" s="513"/>
      <c r="D37" s="513"/>
      <c r="E37" s="513"/>
      <c r="F37" s="513"/>
      <c r="G37" s="513"/>
      <c r="H37" s="513"/>
      <c r="I37" s="513"/>
      <c r="J37" s="513"/>
      <c r="K37" s="513"/>
      <c r="L37" s="513"/>
      <c r="M37" s="513"/>
      <c r="N37" s="513"/>
      <c r="O37" s="513"/>
      <c r="P37" s="513"/>
      <c r="Q37" s="513"/>
      <c r="R37" s="513"/>
      <c r="S37" s="513"/>
      <c r="T37" s="513"/>
      <c r="U37" s="513"/>
      <c r="V37" s="513"/>
      <c r="W37" s="514"/>
      <c r="X37" s="512" t="s">
        <v>35</v>
      </c>
      <c r="Y37" s="513"/>
      <c r="Z37" s="513"/>
      <c r="AA37" s="513"/>
      <c r="AB37" s="513"/>
      <c r="AC37" s="513"/>
      <c r="AD37" s="513"/>
      <c r="AE37" s="513"/>
      <c r="AF37" s="512" t="s">
        <v>36</v>
      </c>
      <c r="AG37" s="513"/>
      <c r="AH37" s="513"/>
      <c r="AI37" s="514"/>
      <c r="AJ37" s="1"/>
      <c r="AK37" s="1"/>
    </row>
    <row r="38" spans="1:37" ht="31.5" customHeight="1" thickTop="1" thickBot="1">
      <c r="A38" s="511" t="s">
        <v>37</v>
      </c>
      <c r="B38" s="511"/>
      <c r="C38" s="511"/>
      <c r="D38" s="511"/>
      <c r="E38" s="511"/>
      <c r="F38" s="511" t="s">
        <v>38</v>
      </c>
      <c r="G38" s="511"/>
      <c r="H38" s="511"/>
      <c r="I38" s="511"/>
      <c r="J38" s="511" t="s">
        <v>39</v>
      </c>
      <c r="K38" s="511"/>
      <c r="L38" s="511"/>
      <c r="M38" s="511"/>
      <c r="N38" s="511" t="s">
        <v>40</v>
      </c>
      <c r="O38" s="511"/>
      <c r="P38" s="511"/>
      <c r="Q38" s="511"/>
      <c r="R38" s="511"/>
      <c r="S38" s="511"/>
      <c r="T38" s="511"/>
      <c r="U38" s="511"/>
      <c r="V38" s="511"/>
      <c r="W38" s="511"/>
      <c r="X38" s="511" t="s">
        <v>41</v>
      </c>
      <c r="Y38" s="511"/>
      <c r="Z38" s="511"/>
      <c r="AA38" s="511"/>
      <c r="AB38" s="511"/>
      <c r="AC38" s="511"/>
      <c r="AD38" s="511"/>
      <c r="AE38" s="511"/>
      <c r="AF38" s="511" t="s">
        <v>42</v>
      </c>
      <c r="AG38" s="511"/>
      <c r="AH38" s="511"/>
      <c r="AI38" s="511"/>
      <c r="AJ38" s="1"/>
      <c r="AK38" s="1"/>
    </row>
    <row r="39" spans="1:37" ht="16.5" thickTop="1" thickBot="1">
      <c r="A39" s="550">
        <v>1</v>
      </c>
      <c r="B39" s="550"/>
      <c r="C39" s="550"/>
      <c r="D39" s="550"/>
      <c r="E39" s="550"/>
      <c r="F39" s="551"/>
      <c r="G39" s="551"/>
      <c r="H39" s="551"/>
      <c r="I39" s="551"/>
      <c r="J39" s="550">
        <f>F39*$X$30</f>
        <v>0</v>
      </c>
      <c r="K39" s="550"/>
      <c r="L39" s="550"/>
      <c r="M39" s="550"/>
      <c r="N39" s="550"/>
      <c r="O39" s="550"/>
      <c r="P39" s="550"/>
      <c r="Q39" s="550"/>
      <c r="R39" s="550"/>
      <c r="S39" s="550"/>
      <c r="T39" s="550"/>
      <c r="U39" s="550"/>
      <c r="V39" s="550"/>
      <c r="W39" s="550"/>
      <c r="X39" s="550"/>
      <c r="Y39" s="550"/>
      <c r="Z39" s="550"/>
      <c r="AA39" s="550"/>
      <c r="AB39" s="550"/>
      <c r="AC39" s="550"/>
      <c r="AD39" s="550"/>
      <c r="AE39" s="550"/>
      <c r="AF39" s="550"/>
      <c r="AG39" s="550"/>
      <c r="AH39" s="550"/>
      <c r="AI39" s="550"/>
      <c r="AJ39" s="1"/>
      <c r="AK39" s="1"/>
    </row>
    <row r="40" spans="1:37" ht="16.5" thickTop="1" thickBot="1">
      <c r="A40" s="550"/>
      <c r="B40" s="550"/>
      <c r="C40" s="550"/>
      <c r="D40" s="550"/>
      <c r="E40" s="550"/>
      <c r="F40" s="551"/>
      <c r="G40" s="551"/>
      <c r="H40" s="551"/>
      <c r="I40" s="551"/>
      <c r="J40" s="550"/>
      <c r="K40" s="550"/>
      <c r="L40" s="550"/>
      <c r="M40" s="550"/>
      <c r="N40" s="550"/>
      <c r="O40" s="550"/>
      <c r="P40" s="550"/>
      <c r="Q40" s="550"/>
      <c r="R40" s="550"/>
      <c r="S40" s="550"/>
      <c r="T40" s="550"/>
      <c r="U40" s="550"/>
      <c r="V40" s="550"/>
      <c r="W40" s="550"/>
      <c r="X40" s="550"/>
      <c r="Y40" s="550"/>
      <c r="Z40" s="550"/>
      <c r="AA40" s="550"/>
      <c r="AB40" s="550"/>
      <c r="AC40" s="550"/>
      <c r="AD40" s="550"/>
      <c r="AE40" s="550"/>
      <c r="AF40" s="550"/>
      <c r="AG40" s="550"/>
      <c r="AH40" s="550"/>
      <c r="AI40" s="550"/>
      <c r="AJ40" s="1"/>
      <c r="AK40" s="1"/>
    </row>
    <row r="41" spans="1:37" ht="16.5" thickTop="1" thickBot="1">
      <c r="A41" s="550"/>
      <c r="B41" s="550"/>
      <c r="C41" s="550"/>
      <c r="D41" s="550"/>
      <c r="E41" s="550"/>
      <c r="F41" s="551"/>
      <c r="G41" s="551"/>
      <c r="H41" s="551"/>
      <c r="I41" s="551"/>
      <c r="J41" s="550"/>
      <c r="K41" s="550"/>
      <c r="L41" s="550"/>
      <c r="M41" s="550"/>
      <c r="N41" s="550"/>
      <c r="O41" s="550"/>
      <c r="P41" s="550"/>
      <c r="Q41" s="550"/>
      <c r="R41" s="550"/>
      <c r="S41" s="550"/>
      <c r="T41" s="550"/>
      <c r="U41" s="550"/>
      <c r="V41" s="550"/>
      <c r="W41" s="550"/>
      <c r="X41" s="550"/>
      <c r="Y41" s="550"/>
      <c r="Z41" s="550"/>
      <c r="AA41" s="550"/>
      <c r="AB41" s="550"/>
      <c r="AC41" s="550"/>
      <c r="AD41" s="550"/>
      <c r="AE41" s="550"/>
      <c r="AF41" s="550"/>
      <c r="AG41" s="550"/>
      <c r="AH41" s="550"/>
      <c r="AI41" s="550"/>
      <c r="AJ41" s="1"/>
      <c r="AK41" s="1"/>
    </row>
    <row r="42" spans="1:37" ht="16.5" thickTop="1" thickBot="1">
      <c r="A42" s="550"/>
      <c r="B42" s="550"/>
      <c r="C42" s="550"/>
      <c r="D42" s="550"/>
      <c r="E42" s="550"/>
      <c r="F42" s="551"/>
      <c r="G42" s="551"/>
      <c r="H42" s="551"/>
      <c r="I42" s="551"/>
      <c r="J42" s="550"/>
      <c r="K42" s="550"/>
      <c r="L42" s="550"/>
      <c r="M42" s="550"/>
      <c r="N42" s="550"/>
      <c r="O42" s="550"/>
      <c r="P42" s="550"/>
      <c r="Q42" s="550"/>
      <c r="R42" s="550"/>
      <c r="S42" s="550"/>
      <c r="T42" s="550"/>
      <c r="U42" s="550"/>
      <c r="V42" s="550"/>
      <c r="W42" s="550"/>
      <c r="X42" s="550"/>
      <c r="Y42" s="550"/>
      <c r="Z42" s="550"/>
      <c r="AA42" s="550"/>
      <c r="AB42" s="550"/>
      <c r="AC42" s="550"/>
      <c r="AD42" s="550"/>
      <c r="AE42" s="550"/>
      <c r="AF42" s="550"/>
      <c r="AG42" s="550"/>
      <c r="AH42" s="550"/>
      <c r="AI42" s="550"/>
      <c r="AJ42" s="1"/>
      <c r="AK42" s="1"/>
    </row>
    <row r="43" spans="1:37" ht="16.5" thickTop="1" thickBot="1">
      <c r="A43" s="550"/>
      <c r="B43" s="550"/>
      <c r="C43" s="550"/>
      <c r="D43" s="550"/>
      <c r="E43" s="550"/>
      <c r="F43" s="551"/>
      <c r="G43" s="551"/>
      <c r="H43" s="551"/>
      <c r="I43" s="551"/>
      <c r="J43" s="550"/>
      <c r="K43" s="550"/>
      <c r="L43" s="550"/>
      <c r="M43" s="550"/>
      <c r="N43" s="550"/>
      <c r="O43" s="550"/>
      <c r="P43" s="550"/>
      <c r="Q43" s="550"/>
      <c r="R43" s="550"/>
      <c r="S43" s="550"/>
      <c r="T43" s="550"/>
      <c r="U43" s="550"/>
      <c r="V43" s="550"/>
      <c r="W43" s="550"/>
      <c r="X43" s="550"/>
      <c r="Y43" s="550"/>
      <c r="Z43" s="550"/>
      <c r="AA43" s="550"/>
      <c r="AB43" s="550"/>
      <c r="AC43" s="550"/>
      <c r="AD43" s="550"/>
      <c r="AE43" s="550"/>
      <c r="AF43" s="550"/>
      <c r="AG43" s="550"/>
      <c r="AH43" s="550"/>
      <c r="AI43" s="550"/>
      <c r="AJ43" s="1"/>
      <c r="AK43" s="1"/>
    </row>
    <row r="44" spans="1:37" ht="31.5" customHeight="1" thickTop="1" thickBot="1">
      <c r="A44" s="511" t="s">
        <v>37</v>
      </c>
      <c r="B44" s="511"/>
      <c r="C44" s="511"/>
      <c r="D44" s="511"/>
      <c r="E44" s="511"/>
      <c r="F44" s="511" t="s">
        <v>38</v>
      </c>
      <c r="G44" s="511"/>
      <c r="H44" s="511"/>
      <c r="I44" s="511"/>
      <c r="J44" s="511" t="s">
        <v>39</v>
      </c>
      <c r="K44" s="511"/>
      <c r="L44" s="511"/>
      <c r="M44" s="511"/>
      <c r="N44" s="511" t="s">
        <v>40</v>
      </c>
      <c r="O44" s="511"/>
      <c r="P44" s="511"/>
      <c r="Q44" s="511"/>
      <c r="R44" s="511"/>
      <c r="S44" s="511"/>
      <c r="T44" s="511"/>
      <c r="U44" s="511"/>
      <c r="V44" s="511"/>
      <c r="W44" s="511"/>
      <c r="X44" s="511" t="s">
        <v>41</v>
      </c>
      <c r="Y44" s="511"/>
      <c r="Z44" s="511"/>
      <c r="AA44" s="511"/>
      <c r="AB44" s="511"/>
      <c r="AC44" s="511"/>
      <c r="AD44" s="511"/>
      <c r="AE44" s="511"/>
      <c r="AF44" s="511" t="s">
        <v>42</v>
      </c>
      <c r="AG44" s="511"/>
      <c r="AH44" s="511"/>
      <c r="AI44" s="511"/>
      <c r="AJ44" s="1"/>
      <c r="AK44" s="1"/>
    </row>
    <row r="45" spans="1:37" ht="16.5" thickTop="1" thickBot="1">
      <c r="A45" s="550">
        <v>2</v>
      </c>
      <c r="B45" s="550"/>
      <c r="C45" s="550"/>
      <c r="D45" s="550"/>
      <c r="E45" s="550"/>
      <c r="F45" s="551"/>
      <c r="G45" s="551"/>
      <c r="H45" s="551"/>
      <c r="I45" s="551"/>
      <c r="J45" s="550">
        <f>F45*$X$30</f>
        <v>0</v>
      </c>
      <c r="K45" s="550"/>
      <c r="L45" s="550"/>
      <c r="M45" s="550"/>
      <c r="N45" s="550"/>
      <c r="O45" s="550"/>
      <c r="P45" s="550"/>
      <c r="Q45" s="550"/>
      <c r="R45" s="550"/>
      <c r="S45" s="550"/>
      <c r="T45" s="550"/>
      <c r="U45" s="550"/>
      <c r="V45" s="550"/>
      <c r="W45" s="550"/>
      <c r="X45" s="550"/>
      <c r="Y45" s="550"/>
      <c r="Z45" s="550"/>
      <c r="AA45" s="550"/>
      <c r="AB45" s="550"/>
      <c r="AC45" s="550"/>
      <c r="AD45" s="550"/>
      <c r="AE45" s="550"/>
      <c r="AF45" s="550"/>
      <c r="AG45" s="550"/>
      <c r="AH45" s="550"/>
      <c r="AI45" s="550"/>
      <c r="AJ45" s="1"/>
      <c r="AK45" s="1"/>
    </row>
    <row r="46" spans="1:37" ht="16.5" thickTop="1" thickBot="1">
      <c r="A46" s="550"/>
      <c r="B46" s="550"/>
      <c r="C46" s="550"/>
      <c r="D46" s="550"/>
      <c r="E46" s="550"/>
      <c r="F46" s="551"/>
      <c r="G46" s="551"/>
      <c r="H46" s="551"/>
      <c r="I46" s="551"/>
      <c r="J46" s="550"/>
      <c r="K46" s="550"/>
      <c r="L46" s="550"/>
      <c r="M46" s="550"/>
      <c r="N46" s="550"/>
      <c r="O46" s="550"/>
      <c r="P46" s="550"/>
      <c r="Q46" s="550"/>
      <c r="R46" s="550"/>
      <c r="S46" s="550"/>
      <c r="T46" s="550"/>
      <c r="U46" s="550"/>
      <c r="V46" s="550"/>
      <c r="W46" s="550"/>
      <c r="X46" s="550"/>
      <c r="Y46" s="550"/>
      <c r="Z46" s="550"/>
      <c r="AA46" s="550"/>
      <c r="AB46" s="550"/>
      <c r="AC46" s="550"/>
      <c r="AD46" s="550"/>
      <c r="AE46" s="550"/>
      <c r="AF46" s="550"/>
      <c r="AG46" s="550"/>
      <c r="AH46" s="550"/>
      <c r="AI46" s="550"/>
      <c r="AJ46" s="1"/>
      <c r="AK46" s="1"/>
    </row>
    <row r="47" spans="1:37" ht="16.5" thickTop="1" thickBot="1">
      <c r="A47" s="550"/>
      <c r="B47" s="550"/>
      <c r="C47" s="550"/>
      <c r="D47" s="550"/>
      <c r="E47" s="550"/>
      <c r="F47" s="551"/>
      <c r="G47" s="551"/>
      <c r="H47" s="551"/>
      <c r="I47" s="551"/>
      <c r="J47" s="550"/>
      <c r="K47" s="550"/>
      <c r="L47" s="550"/>
      <c r="M47" s="550"/>
      <c r="N47" s="550"/>
      <c r="O47" s="550"/>
      <c r="P47" s="550"/>
      <c r="Q47" s="550"/>
      <c r="R47" s="550"/>
      <c r="S47" s="550"/>
      <c r="T47" s="550"/>
      <c r="U47" s="550"/>
      <c r="V47" s="550"/>
      <c r="W47" s="550"/>
      <c r="X47" s="550"/>
      <c r="Y47" s="550"/>
      <c r="Z47" s="550"/>
      <c r="AA47" s="550"/>
      <c r="AB47" s="550"/>
      <c r="AC47" s="550"/>
      <c r="AD47" s="550"/>
      <c r="AE47" s="550"/>
      <c r="AF47" s="550"/>
      <c r="AG47" s="550"/>
      <c r="AH47" s="550"/>
      <c r="AI47" s="550"/>
      <c r="AJ47" s="1"/>
      <c r="AK47" s="1"/>
    </row>
    <row r="48" spans="1:37" ht="16.5" thickTop="1" thickBot="1">
      <c r="A48" s="550"/>
      <c r="B48" s="550"/>
      <c r="C48" s="550"/>
      <c r="D48" s="550"/>
      <c r="E48" s="550"/>
      <c r="F48" s="551"/>
      <c r="G48" s="551"/>
      <c r="H48" s="551"/>
      <c r="I48" s="551"/>
      <c r="J48" s="550"/>
      <c r="K48" s="550"/>
      <c r="L48" s="550"/>
      <c r="M48" s="550"/>
      <c r="N48" s="550"/>
      <c r="O48" s="550"/>
      <c r="P48" s="550"/>
      <c r="Q48" s="550"/>
      <c r="R48" s="550"/>
      <c r="S48" s="550"/>
      <c r="T48" s="550"/>
      <c r="U48" s="550"/>
      <c r="V48" s="550"/>
      <c r="W48" s="550"/>
      <c r="X48" s="550"/>
      <c r="Y48" s="550"/>
      <c r="Z48" s="550"/>
      <c r="AA48" s="550"/>
      <c r="AB48" s="550"/>
      <c r="AC48" s="550"/>
      <c r="AD48" s="550"/>
      <c r="AE48" s="550"/>
      <c r="AF48" s="550"/>
      <c r="AG48" s="550"/>
      <c r="AH48" s="550"/>
      <c r="AI48" s="550"/>
      <c r="AJ48" s="1"/>
      <c r="AK48" s="1"/>
    </row>
    <row r="49" spans="1:37" ht="16.5" thickTop="1" thickBot="1">
      <c r="A49" s="550"/>
      <c r="B49" s="550"/>
      <c r="C49" s="550"/>
      <c r="D49" s="550"/>
      <c r="E49" s="550"/>
      <c r="F49" s="551"/>
      <c r="G49" s="551"/>
      <c r="H49" s="551"/>
      <c r="I49" s="551"/>
      <c r="J49" s="550"/>
      <c r="K49" s="550"/>
      <c r="L49" s="550"/>
      <c r="M49" s="550"/>
      <c r="N49" s="550"/>
      <c r="O49" s="550"/>
      <c r="P49" s="550"/>
      <c r="Q49" s="550"/>
      <c r="R49" s="550"/>
      <c r="S49" s="550"/>
      <c r="T49" s="550"/>
      <c r="U49" s="550"/>
      <c r="V49" s="550"/>
      <c r="W49" s="550"/>
      <c r="X49" s="550"/>
      <c r="Y49" s="550"/>
      <c r="Z49" s="550"/>
      <c r="AA49" s="550"/>
      <c r="AB49" s="550"/>
      <c r="AC49" s="550"/>
      <c r="AD49" s="550"/>
      <c r="AE49" s="550"/>
      <c r="AF49" s="550"/>
      <c r="AG49" s="550"/>
      <c r="AH49" s="550"/>
      <c r="AI49" s="550"/>
      <c r="AJ49" s="1"/>
      <c r="AK49" s="1"/>
    </row>
    <row r="50" spans="1:37" ht="31.5" customHeight="1" thickTop="1" thickBot="1">
      <c r="A50" s="511" t="s">
        <v>37</v>
      </c>
      <c r="B50" s="511"/>
      <c r="C50" s="511"/>
      <c r="D50" s="511"/>
      <c r="E50" s="511"/>
      <c r="F50" s="511" t="s">
        <v>38</v>
      </c>
      <c r="G50" s="511"/>
      <c r="H50" s="511"/>
      <c r="I50" s="511"/>
      <c r="J50" s="511" t="s">
        <v>39</v>
      </c>
      <c r="K50" s="511"/>
      <c r="L50" s="511"/>
      <c r="M50" s="511"/>
      <c r="N50" s="511" t="s">
        <v>40</v>
      </c>
      <c r="O50" s="511"/>
      <c r="P50" s="511"/>
      <c r="Q50" s="511"/>
      <c r="R50" s="511"/>
      <c r="S50" s="511"/>
      <c r="T50" s="511"/>
      <c r="U50" s="511"/>
      <c r="V50" s="511"/>
      <c r="W50" s="511"/>
      <c r="X50" s="511" t="s">
        <v>41</v>
      </c>
      <c r="Y50" s="511"/>
      <c r="Z50" s="511"/>
      <c r="AA50" s="511"/>
      <c r="AB50" s="511"/>
      <c r="AC50" s="511"/>
      <c r="AD50" s="511"/>
      <c r="AE50" s="511"/>
      <c r="AF50" s="511" t="s">
        <v>42</v>
      </c>
      <c r="AG50" s="511"/>
      <c r="AH50" s="511"/>
      <c r="AI50" s="511"/>
      <c r="AJ50" s="1"/>
      <c r="AK50" s="1"/>
    </row>
    <row r="51" spans="1:37" ht="16.5" thickTop="1" thickBot="1">
      <c r="A51" s="550">
        <v>3</v>
      </c>
      <c r="B51" s="550"/>
      <c r="C51" s="550"/>
      <c r="D51" s="550"/>
      <c r="E51" s="550"/>
      <c r="F51" s="551"/>
      <c r="G51" s="551"/>
      <c r="H51" s="551"/>
      <c r="I51" s="551"/>
      <c r="J51" s="550">
        <f>F51*$X$30</f>
        <v>0</v>
      </c>
      <c r="K51" s="550"/>
      <c r="L51" s="550"/>
      <c r="M51" s="550"/>
      <c r="N51" s="550"/>
      <c r="O51" s="550"/>
      <c r="P51" s="550"/>
      <c r="Q51" s="550"/>
      <c r="R51" s="550"/>
      <c r="S51" s="550"/>
      <c r="T51" s="550"/>
      <c r="U51" s="550"/>
      <c r="V51" s="550"/>
      <c r="W51" s="550"/>
      <c r="X51" s="550"/>
      <c r="Y51" s="550"/>
      <c r="Z51" s="550"/>
      <c r="AA51" s="550"/>
      <c r="AB51" s="550"/>
      <c r="AC51" s="550"/>
      <c r="AD51" s="550"/>
      <c r="AE51" s="550"/>
      <c r="AF51" s="550"/>
      <c r="AG51" s="550"/>
      <c r="AH51" s="550"/>
      <c r="AI51" s="550"/>
      <c r="AJ51" s="1"/>
      <c r="AK51" s="1"/>
    </row>
    <row r="52" spans="1:37" ht="16.5" thickTop="1" thickBot="1">
      <c r="A52" s="550"/>
      <c r="B52" s="550"/>
      <c r="C52" s="550"/>
      <c r="D52" s="550"/>
      <c r="E52" s="550"/>
      <c r="F52" s="551"/>
      <c r="G52" s="551"/>
      <c r="H52" s="551"/>
      <c r="I52" s="551"/>
      <c r="J52" s="550"/>
      <c r="K52" s="550"/>
      <c r="L52" s="550"/>
      <c r="M52" s="550"/>
      <c r="N52" s="550"/>
      <c r="O52" s="550"/>
      <c r="P52" s="550"/>
      <c r="Q52" s="550"/>
      <c r="R52" s="550"/>
      <c r="S52" s="550"/>
      <c r="T52" s="550"/>
      <c r="U52" s="550"/>
      <c r="V52" s="550"/>
      <c r="W52" s="550"/>
      <c r="X52" s="550"/>
      <c r="Y52" s="550"/>
      <c r="Z52" s="550"/>
      <c r="AA52" s="550"/>
      <c r="AB52" s="550"/>
      <c r="AC52" s="550"/>
      <c r="AD52" s="550"/>
      <c r="AE52" s="550"/>
      <c r="AF52" s="550"/>
      <c r="AG52" s="550"/>
      <c r="AH52" s="550"/>
      <c r="AI52" s="550"/>
      <c r="AJ52" s="1"/>
      <c r="AK52" s="1"/>
    </row>
    <row r="53" spans="1:37" ht="16.5" thickTop="1" thickBot="1">
      <c r="A53" s="550"/>
      <c r="B53" s="550"/>
      <c r="C53" s="550"/>
      <c r="D53" s="550"/>
      <c r="E53" s="550"/>
      <c r="F53" s="551"/>
      <c r="G53" s="551"/>
      <c r="H53" s="551"/>
      <c r="I53" s="551"/>
      <c r="J53" s="550"/>
      <c r="K53" s="550"/>
      <c r="L53" s="550"/>
      <c r="M53" s="550"/>
      <c r="N53" s="550"/>
      <c r="O53" s="550"/>
      <c r="P53" s="550"/>
      <c r="Q53" s="550"/>
      <c r="R53" s="550"/>
      <c r="S53" s="550"/>
      <c r="T53" s="550"/>
      <c r="U53" s="550"/>
      <c r="V53" s="550"/>
      <c r="W53" s="550"/>
      <c r="X53" s="550"/>
      <c r="Y53" s="550"/>
      <c r="Z53" s="550"/>
      <c r="AA53" s="550"/>
      <c r="AB53" s="550"/>
      <c r="AC53" s="550"/>
      <c r="AD53" s="550"/>
      <c r="AE53" s="550"/>
      <c r="AF53" s="550"/>
      <c r="AG53" s="550"/>
      <c r="AH53" s="550"/>
      <c r="AI53" s="550"/>
      <c r="AJ53" s="1"/>
      <c r="AK53" s="1"/>
    </row>
    <row r="54" spans="1:37" ht="16.5" thickTop="1" thickBot="1">
      <c r="A54" s="550"/>
      <c r="B54" s="550"/>
      <c r="C54" s="550"/>
      <c r="D54" s="550"/>
      <c r="E54" s="550"/>
      <c r="F54" s="551"/>
      <c r="G54" s="551"/>
      <c r="H54" s="551"/>
      <c r="I54" s="551"/>
      <c r="J54" s="550"/>
      <c r="K54" s="550"/>
      <c r="L54" s="550"/>
      <c r="M54" s="550"/>
      <c r="N54" s="550"/>
      <c r="O54" s="550"/>
      <c r="P54" s="550"/>
      <c r="Q54" s="550"/>
      <c r="R54" s="550"/>
      <c r="S54" s="550"/>
      <c r="T54" s="550"/>
      <c r="U54" s="550"/>
      <c r="V54" s="550"/>
      <c r="W54" s="550"/>
      <c r="X54" s="550"/>
      <c r="Y54" s="550"/>
      <c r="Z54" s="550"/>
      <c r="AA54" s="550"/>
      <c r="AB54" s="550"/>
      <c r="AC54" s="550"/>
      <c r="AD54" s="550"/>
      <c r="AE54" s="550"/>
      <c r="AF54" s="550"/>
      <c r="AG54" s="550"/>
      <c r="AH54" s="550"/>
      <c r="AI54" s="550"/>
      <c r="AJ54" s="1"/>
      <c r="AK54" s="1"/>
    </row>
    <row r="55" spans="1:37" ht="16.5" thickTop="1" thickBot="1">
      <c r="A55" s="550"/>
      <c r="B55" s="550"/>
      <c r="C55" s="550"/>
      <c r="D55" s="550"/>
      <c r="E55" s="550"/>
      <c r="F55" s="551"/>
      <c r="G55" s="551"/>
      <c r="H55" s="551"/>
      <c r="I55" s="551"/>
      <c r="J55" s="550"/>
      <c r="K55" s="550"/>
      <c r="L55" s="550"/>
      <c r="M55" s="550"/>
      <c r="N55" s="550"/>
      <c r="O55" s="550"/>
      <c r="P55" s="550"/>
      <c r="Q55" s="550"/>
      <c r="R55" s="550"/>
      <c r="S55" s="550"/>
      <c r="T55" s="550"/>
      <c r="U55" s="550"/>
      <c r="V55" s="550"/>
      <c r="W55" s="550"/>
      <c r="X55" s="550"/>
      <c r="Y55" s="550"/>
      <c r="Z55" s="550"/>
      <c r="AA55" s="550"/>
      <c r="AB55" s="550"/>
      <c r="AC55" s="550"/>
      <c r="AD55" s="550"/>
      <c r="AE55" s="550"/>
      <c r="AF55" s="550"/>
      <c r="AG55" s="550"/>
      <c r="AH55" s="550"/>
      <c r="AI55" s="550"/>
      <c r="AJ55" s="1"/>
      <c r="AK55" s="1"/>
    </row>
    <row r="56" spans="1:37" ht="31.5" customHeight="1" thickTop="1" thickBot="1">
      <c r="A56" s="511" t="s">
        <v>37</v>
      </c>
      <c r="B56" s="511"/>
      <c r="C56" s="511"/>
      <c r="D56" s="511"/>
      <c r="E56" s="511"/>
      <c r="F56" s="511" t="s">
        <v>38</v>
      </c>
      <c r="G56" s="511"/>
      <c r="H56" s="511"/>
      <c r="I56" s="511"/>
      <c r="J56" s="511" t="s">
        <v>39</v>
      </c>
      <c r="K56" s="511"/>
      <c r="L56" s="511"/>
      <c r="M56" s="511"/>
      <c r="N56" s="511" t="s">
        <v>40</v>
      </c>
      <c r="O56" s="511"/>
      <c r="P56" s="511"/>
      <c r="Q56" s="511"/>
      <c r="R56" s="511"/>
      <c r="S56" s="511"/>
      <c r="T56" s="511"/>
      <c r="U56" s="511"/>
      <c r="V56" s="511"/>
      <c r="W56" s="511"/>
      <c r="X56" s="511" t="s">
        <v>41</v>
      </c>
      <c r="Y56" s="511"/>
      <c r="Z56" s="511"/>
      <c r="AA56" s="511"/>
      <c r="AB56" s="511"/>
      <c r="AC56" s="511"/>
      <c r="AD56" s="511"/>
      <c r="AE56" s="511"/>
      <c r="AF56" s="511" t="s">
        <v>42</v>
      </c>
      <c r="AG56" s="511"/>
      <c r="AH56" s="511"/>
      <c r="AI56" s="511"/>
      <c r="AJ56" s="1"/>
      <c r="AK56" s="1"/>
    </row>
    <row r="57" spans="1:37" ht="16.5" thickTop="1" thickBot="1">
      <c r="A57" s="550">
        <v>4</v>
      </c>
      <c r="B57" s="550"/>
      <c r="C57" s="550"/>
      <c r="D57" s="550"/>
      <c r="E57" s="550"/>
      <c r="F57" s="551"/>
      <c r="G57" s="551"/>
      <c r="H57" s="551"/>
      <c r="I57" s="551"/>
      <c r="J57" s="550">
        <f>F57*$X$30</f>
        <v>0</v>
      </c>
      <c r="K57" s="550"/>
      <c r="L57" s="550"/>
      <c r="M57" s="550"/>
      <c r="N57" s="550"/>
      <c r="O57" s="550"/>
      <c r="P57" s="550"/>
      <c r="Q57" s="550"/>
      <c r="R57" s="550"/>
      <c r="S57" s="550"/>
      <c r="T57" s="550"/>
      <c r="U57" s="550"/>
      <c r="V57" s="550"/>
      <c r="W57" s="550"/>
      <c r="X57" s="550"/>
      <c r="Y57" s="550"/>
      <c r="Z57" s="550"/>
      <c r="AA57" s="550"/>
      <c r="AB57" s="550"/>
      <c r="AC57" s="550"/>
      <c r="AD57" s="550"/>
      <c r="AE57" s="550"/>
      <c r="AF57" s="550"/>
      <c r="AG57" s="550"/>
      <c r="AH57" s="550"/>
      <c r="AI57" s="550"/>
      <c r="AJ57" s="1"/>
      <c r="AK57" s="1"/>
    </row>
    <row r="58" spans="1:37" ht="16.5" thickTop="1" thickBot="1">
      <c r="A58" s="550"/>
      <c r="B58" s="550"/>
      <c r="C58" s="550"/>
      <c r="D58" s="550"/>
      <c r="E58" s="550"/>
      <c r="F58" s="551"/>
      <c r="G58" s="551"/>
      <c r="H58" s="551"/>
      <c r="I58" s="551"/>
      <c r="J58" s="550"/>
      <c r="K58" s="550"/>
      <c r="L58" s="550"/>
      <c r="M58" s="550"/>
      <c r="N58" s="550"/>
      <c r="O58" s="550"/>
      <c r="P58" s="550"/>
      <c r="Q58" s="550"/>
      <c r="R58" s="550"/>
      <c r="S58" s="550"/>
      <c r="T58" s="550"/>
      <c r="U58" s="550"/>
      <c r="V58" s="550"/>
      <c r="W58" s="550"/>
      <c r="X58" s="550"/>
      <c r="Y58" s="550"/>
      <c r="Z58" s="550"/>
      <c r="AA58" s="550"/>
      <c r="AB58" s="550"/>
      <c r="AC58" s="550"/>
      <c r="AD58" s="550"/>
      <c r="AE58" s="550"/>
      <c r="AF58" s="550"/>
      <c r="AG58" s="550"/>
      <c r="AH58" s="550"/>
      <c r="AI58" s="550"/>
      <c r="AJ58" s="1"/>
      <c r="AK58" s="1"/>
    </row>
    <row r="59" spans="1:37" ht="16.5" thickTop="1" thickBot="1">
      <c r="A59" s="550"/>
      <c r="B59" s="550"/>
      <c r="C59" s="550"/>
      <c r="D59" s="550"/>
      <c r="E59" s="550"/>
      <c r="F59" s="551"/>
      <c r="G59" s="551"/>
      <c r="H59" s="551"/>
      <c r="I59" s="551"/>
      <c r="J59" s="550"/>
      <c r="K59" s="550"/>
      <c r="L59" s="550"/>
      <c r="M59" s="550"/>
      <c r="N59" s="550"/>
      <c r="O59" s="550"/>
      <c r="P59" s="550"/>
      <c r="Q59" s="550"/>
      <c r="R59" s="550"/>
      <c r="S59" s="550"/>
      <c r="T59" s="550"/>
      <c r="U59" s="550"/>
      <c r="V59" s="550"/>
      <c r="W59" s="550"/>
      <c r="X59" s="550"/>
      <c r="Y59" s="550"/>
      <c r="Z59" s="550"/>
      <c r="AA59" s="550"/>
      <c r="AB59" s="550"/>
      <c r="AC59" s="550"/>
      <c r="AD59" s="550"/>
      <c r="AE59" s="550"/>
      <c r="AF59" s="550"/>
      <c r="AG59" s="550"/>
      <c r="AH59" s="550"/>
      <c r="AI59" s="550"/>
      <c r="AJ59" s="1"/>
      <c r="AK59" s="1"/>
    </row>
    <row r="60" spans="1:37" ht="16.5" thickTop="1" thickBot="1">
      <c r="A60" s="550"/>
      <c r="B60" s="550"/>
      <c r="C60" s="550"/>
      <c r="D60" s="550"/>
      <c r="E60" s="550"/>
      <c r="F60" s="551"/>
      <c r="G60" s="551"/>
      <c r="H60" s="551"/>
      <c r="I60" s="551"/>
      <c r="J60" s="550"/>
      <c r="K60" s="550"/>
      <c r="L60" s="550"/>
      <c r="M60" s="550"/>
      <c r="N60" s="550"/>
      <c r="O60" s="550"/>
      <c r="P60" s="550"/>
      <c r="Q60" s="550"/>
      <c r="R60" s="550"/>
      <c r="S60" s="550"/>
      <c r="T60" s="550"/>
      <c r="U60" s="550"/>
      <c r="V60" s="550"/>
      <c r="W60" s="550"/>
      <c r="X60" s="550"/>
      <c r="Y60" s="550"/>
      <c r="Z60" s="550"/>
      <c r="AA60" s="550"/>
      <c r="AB60" s="550"/>
      <c r="AC60" s="550"/>
      <c r="AD60" s="550"/>
      <c r="AE60" s="550"/>
      <c r="AF60" s="550"/>
      <c r="AG60" s="550"/>
      <c r="AH60" s="550"/>
      <c r="AI60" s="550"/>
      <c r="AJ60" s="1"/>
      <c r="AK60" s="1"/>
    </row>
    <row r="61" spans="1:37" ht="16.5" thickTop="1" thickBot="1">
      <c r="A61" s="550"/>
      <c r="B61" s="550"/>
      <c r="C61" s="550"/>
      <c r="D61" s="550"/>
      <c r="E61" s="550"/>
      <c r="F61" s="551"/>
      <c r="G61" s="551"/>
      <c r="H61" s="551"/>
      <c r="I61" s="551"/>
      <c r="J61" s="550"/>
      <c r="K61" s="550"/>
      <c r="L61" s="550"/>
      <c r="M61" s="550"/>
      <c r="N61" s="550"/>
      <c r="O61" s="550"/>
      <c r="P61" s="550"/>
      <c r="Q61" s="550"/>
      <c r="R61" s="550"/>
      <c r="S61" s="550"/>
      <c r="T61" s="550"/>
      <c r="U61" s="550"/>
      <c r="V61" s="550"/>
      <c r="W61" s="550"/>
      <c r="X61" s="550"/>
      <c r="Y61" s="550"/>
      <c r="Z61" s="550"/>
      <c r="AA61" s="550"/>
      <c r="AB61" s="550"/>
      <c r="AC61" s="550"/>
      <c r="AD61" s="550"/>
      <c r="AE61" s="550"/>
      <c r="AF61" s="550"/>
      <c r="AG61" s="550"/>
      <c r="AH61" s="550"/>
      <c r="AI61" s="550"/>
      <c r="AJ61" s="1"/>
      <c r="AK61" s="1"/>
    </row>
    <row r="62" spans="1:37" ht="31.5" customHeight="1" thickTop="1" thickBot="1">
      <c r="A62" s="511" t="s">
        <v>37</v>
      </c>
      <c r="B62" s="511"/>
      <c r="C62" s="511"/>
      <c r="D62" s="511"/>
      <c r="E62" s="511"/>
      <c r="F62" s="511" t="s">
        <v>38</v>
      </c>
      <c r="G62" s="511"/>
      <c r="H62" s="511"/>
      <c r="I62" s="511"/>
      <c r="J62" s="511" t="s">
        <v>39</v>
      </c>
      <c r="K62" s="511"/>
      <c r="L62" s="511"/>
      <c r="M62" s="511"/>
      <c r="N62" s="511" t="s">
        <v>40</v>
      </c>
      <c r="O62" s="511"/>
      <c r="P62" s="511"/>
      <c r="Q62" s="511"/>
      <c r="R62" s="511"/>
      <c r="S62" s="511"/>
      <c r="T62" s="511"/>
      <c r="U62" s="511"/>
      <c r="V62" s="511"/>
      <c r="W62" s="511"/>
      <c r="X62" s="511" t="s">
        <v>41</v>
      </c>
      <c r="Y62" s="511"/>
      <c r="Z62" s="511"/>
      <c r="AA62" s="511"/>
      <c r="AB62" s="511"/>
      <c r="AC62" s="511"/>
      <c r="AD62" s="511"/>
      <c r="AE62" s="511"/>
      <c r="AF62" s="511" t="s">
        <v>42</v>
      </c>
      <c r="AG62" s="511"/>
      <c r="AH62" s="511"/>
      <c r="AI62" s="511"/>
      <c r="AJ62" s="1"/>
      <c r="AK62" s="1"/>
    </row>
    <row r="63" spans="1:37" ht="16.5" thickTop="1" thickBot="1">
      <c r="A63" s="550">
        <v>5</v>
      </c>
      <c r="B63" s="550"/>
      <c r="C63" s="550"/>
      <c r="D63" s="550"/>
      <c r="E63" s="550"/>
      <c r="F63" s="551"/>
      <c r="G63" s="551"/>
      <c r="H63" s="551"/>
      <c r="I63" s="551"/>
      <c r="J63" s="550">
        <f>F63*$X$30</f>
        <v>0</v>
      </c>
      <c r="K63" s="550"/>
      <c r="L63" s="550"/>
      <c r="M63" s="550"/>
      <c r="N63" s="550"/>
      <c r="O63" s="550"/>
      <c r="P63" s="550"/>
      <c r="Q63" s="550"/>
      <c r="R63" s="550"/>
      <c r="S63" s="550"/>
      <c r="T63" s="550"/>
      <c r="U63" s="550"/>
      <c r="V63" s="550"/>
      <c r="W63" s="550"/>
      <c r="X63" s="550"/>
      <c r="Y63" s="550"/>
      <c r="Z63" s="550"/>
      <c r="AA63" s="550"/>
      <c r="AB63" s="550"/>
      <c r="AC63" s="550"/>
      <c r="AD63" s="550"/>
      <c r="AE63" s="550"/>
      <c r="AF63" s="550"/>
      <c r="AG63" s="550"/>
      <c r="AH63" s="550"/>
      <c r="AI63" s="550"/>
      <c r="AJ63" s="1"/>
      <c r="AK63" s="1"/>
    </row>
    <row r="64" spans="1:37" ht="16.5" thickTop="1" thickBot="1">
      <c r="A64" s="550"/>
      <c r="B64" s="550"/>
      <c r="C64" s="550"/>
      <c r="D64" s="550"/>
      <c r="E64" s="550"/>
      <c r="F64" s="551"/>
      <c r="G64" s="551"/>
      <c r="H64" s="551"/>
      <c r="I64" s="551"/>
      <c r="J64" s="550"/>
      <c r="K64" s="550"/>
      <c r="L64" s="550"/>
      <c r="M64" s="550"/>
      <c r="N64" s="550"/>
      <c r="O64" s="550"/>
      <c r="P64" s="550"/>
      <c r="Q64" s="550"/>
      <c r="R64" s="550"/>
      <c r="S64" s="550"/>
      <c r="T64" s="550"/>
      <c r="U64" s="550"/>
      <c r="V64" s="550"/>
      <c r="W64" s="550"/>
      <c r="X64" s="550"/>
      <c r="Y64" s="550"/>
      <c r="Z64" s="550"/>
      <c r="AA64" s="550"/>
      <c r="AB64" s="550"/>
      <c r="AC64" s="550"/>
      <c r="AD64" s="550"/>
      <c r="AE64" s="550"/>
      <c r="AF64" s="550"/>
      <c r="AG64" s="550"/>
      <c r="AH64" s="550"/>
      <c r="AI64" s="550"/>
      <c r="AJ64" s="1"/>
      <c r="AK64" s="1"/>
    </row>
    <row r="65" spans="1:37" ht="16.5" thickTop="1" thickBot="1">
      <c r="A65" s="550"/>
      <c r="B65" s="550"/>
      <c r="C65" s="550"/>
      <c r="D65" s="550"/>
      <c r="E65" s="550"/>
      <c r="F65" s="551"/>
      <c r="G65" s="551"/>
      <c r="H65" s="551"/>
      <c r="I65" s="551"/>
      <c r="J65" s="550"/>
      <c r="K65" s="550"/>
      <c r="L65" s="550"/>
      <c r="M65" s="550"/>
      <c r="N65" s="550"/>
      <c r="O65" s="550"/>
      <c r="P65" s="550"/>
      <c r="Q65" s="550"/>
      <c r="R65" s="550"/>
      <c r="S65" s="550"/>
      <c r="T65" s="550"/>
      <c r="U65" s="550"/>
      <c r="V65" s="550"/>
      <c r="W65" s="550"/>
      <c r="X65" s="550"/>
      <c r="Y65" s="550"/>
      <c r="Z65" s="550"/>
      <c r="AA65" s="550"/>
      <c r="AB65" s="550"/>
      <c r="AC65" s="550"/>
      <c r="AD65" s="550"/>
      <c r="AE65" s="550"/>
      <c r="AF65" s="550"/>
      <c r="AG65" s="550"/>
      <c r="AH65" s="550"/>
      <c r="AI65" s="550"/>
      <c r="AJ65" s="1"/>
      <c r="AK65" s="1"/>
    </row>
    <row r="66" spans="1:37" ht="16.5" thickTop="1" thickBot="1">
      <c r="A66" s="550"/>
      <c r="B66" s="550"/>
      <c r="C66" s="550"/>
      <c r="D66" s="550"/>
      <c r="E66" s="550"/>
      <c r="F66" s="551"/>
      <c r="G66" s="551"/>
      <c r="H66" s="551"/>
      <c r="I66" s="551"/>
      <c r="J66" s="550"/>
      <c r="K66" s="550"/>
      <c r="L66" s="550"/>
      <c r="M66" s="550"/>
      <c r="N66" s="550"/>
      <c r="O66" s="550"/>
      <c r="P66" s="550"/>
      <c r="Q66" s="550"/>
      <c r="R66" s="550"/>
      <c r="S66" s="550"/>
      <c r="T66" s="550"/>
      <c r="U66" s="550"/>
      <c r="V66" s="550"/>
      <c r="W66" s="550"/>
      <c r="X66" s="550"/>
      <c r="Y66" s="550"/>
      <c r="Z66" s="550"/>
      <c r="AA66" s="550"/>
      <c r="AB66" s="550"/>
      <c r="AC66" s="550"/>
      <c r="AD66" s="550"/>
      <c r="AE66" s="550"/>
      <c r="AF66" s="550"/>
      <c r="AG66" s="550"/>
      <c r="AH66" s="550"/>
      <c r="AI66" s="550"/>
      <c r="AJ66" s="1"/>
      <c r="AK66" s="1"/>
    </row>
    <row r="67" spans="1:37" ht="16.5" thickTop="1" thickBot="1">
      <c r="A67" s="550"/>
      <c r="B67" s="550"/>
      <c r="C67" s="550"/>
      <c r="D67" s="550"/>
      <c r="E67" s="550"/>
      <c r="F67" s="551"/>
      <c r="G67" s="551"/>
      <c r="H67" s="551"/>
      <c r="I67" s="551"/>
      <c r="J67" s="550"/>
      <c r="K67" s="550"/>
      <c r="L67" s="550"/>
      <c r="M67" s="550"/>
      <c r="N67" s="550"/>
      <c r="O67" s="550"/>
      <c r="P67" s="550"/>
      <c r="Q67" s="550"/>
      <c r="R67" s="550"/>
      <c r="S67" s="550"/>
      <c r="T67" s="550"/>
      <c r="U67" s="550"/>
      <c r="V67" s="550"/>
      <c r="W67" s="550"/>
      <c r="X67" s="550"/>
      <c r="Y67" s="550"/>
      <c r="Z67" s="550"/>
      <c r="AA67" s="550"/>
      <c r="AB67" s="550"/>
      <c r="AC67" s="550"/>
      <c r="AD67" s="550"/>
      <c r="AE67" s="550"/>
      <c r="AF67" s="550"/>
      <c r="AG67" s="550"/>
      <c r="AH67" s="550"/>
      <c r="AI67" s="550"/>
      <c r="AJ67" s="1"/>
      <c r="AK67" s="1"/>
    </row>
    <row r="68" spans="1:37" ht="31.5" hidden="1" customHeight="1" thickTop="1" thickBot="1">
      <c r="A68" s="511" t="s">
        <v>37</v>
      </c>
      <c r="B68" s="511"/>
      <c r="C68" s="511"/>
      <c r="D68" s="511"/>
      <c r="E68" s="511"/>
      <c r="F68" s="511" t="s">
        <v>38</v>
      </c>
      <c r="G68" s="511"/>
      <c r="H68" s="511"/>
      <c r="I68" s="511"/>
      <c r="J68" s="511" t="s">
        <v>39</v>
      </c>
      <c r="K68" s="511"/>
      <c r="L68" s="511"/>
      <c r="M68" s="511"/>
      <c r="N68" s="511" t="s">
        <v>40</v>
      </c>
      <c r="O68" s="511"/>
      <c r="P68" s="511"/>
      <c r="Q68" s="511"/>
      <c r="R68" s="511"/>
      <c r="S68" s="511"/>
      <c r="T68" s="511"/>
      <c r="U68" s="511"/>
      <c r="V68" s="511"/>
      <c r="W68" s="511"/>
      <c r="X68" s="511" t="s">
        <v>41</v>
      </c>
      <c r="Y68" s="511"/>
      <c r="Z68" s="511"/>
      <c r="AA68" s="511"/>
      <c r="AB68" s="511"/>
      <c r="AC68" s="511"/>
      <c r="AD68" s="511"/>
      <c r="AE68" s="511"/>
      <c r="AF68" s="511" t="s">
        <v>42</v>
      </c>
      <c r="AG68" s="511"/>
      <c r="AH68" s="511"/>
      <c r="AI68" s="511"/>
      <c r="AJ68" s="1"/>
      <c r="AK68" s="1"/>
    </row>
    <row r="69" spans="1:37" ht="16.5" hidden="1" customHeight="1" thickTop="1" thickBot="1">
      <c r="A69" s="550">
        <v>6</v>
      </c>
      <c r="B69" s="550"/>
      <c r="C69" s="550"/>
      <c r="D69" s="550"/>
      <c r="E69" s="550"/>
      <c r="F69" s="551"/>
      <c r="G69" s="551"/>
      <c r="H69" s="551"/>
      <c r="I69" s="551"/>
      <c r="J69" s="550">
        <f>F69*$X$30</f>
        <v>0</v>
      </c>
      <c r="K69" s="550"/>
      <c r="L69" s="550"/>
      <c r="M69" s="550"/>
      <c r="N69" s="550"/>
      <c r="O69" s="550"/>
      <c r="P69" s="550"/>
      <c r="Q69" s="550"/>
      <c r="R69" s="550"/>
      <c r="S69" s="550"/>
      <c r="T69" s="550"/>
      <c r="U69" s="550"/>
      <c r="V69" s="550"/>
      <c r="W69" s="550"/>
      <c r="X69" s="550"/>
      <c r="Y69" s="550"/>
      <c r="Z69" s="550"/>
      <c r="AA69" s="550"/>
      <c r="AB69" s="550"/>
      <c r="AC69" s="550"/>
      <c r="AD69" s="550"/>
      <c r="AE69" s="550"/>
      <c r="AF69" s="550"/>
      <c r="AG69" s="550"/>
      <c r="AH69" s="550"/>
      <c r="AI69" s="550"/>
      <c r="AJ69" s="1"/>
      <c r="AK69" s="1"/>
    </row>
    <row r="70" spans="1:37" ht="16.5" hidden="1" customHeight="1" thickTop="1" thickBot="1">
      <c r="A70" s="550"/>
      <c r="B70" s="550"/>
      <c r="C70" s="550"/>
      <c r="D70" s="550"/>
      <c r="E70" s="550"/>
      <c r="F70" s="551"/>
      <c r="G70" s="551"/>
      <c r="H70" s="551"/>
      <c r="I70" s="551"/>
      <c r="J70" s="550"/>
      <c r="K70" s="550"/>
      <c r="L70" s="550"/>
      <c r="M70" s="550"/>
      <c r="N70" s="550"/>
      <c r="O70" s="550"/>
      <c r="P70" s="550"/>
      <c r="Q70" s="550"/>
      <c r="R70" s="550"/>
      <c r="S70" s="550"/>
      <c r="T70" s="550"/>
      <c r="U70" s="550"/>
      <c r="V70" s="550"/>
      <c r="W70" s="550"/>
      <c r="X70" s="550"/>
      <c r="Y70" s="550"/>
      <c r="Z70" s="550"/>
      <c r="AA70" s="550"/>
      <c r="AB70" s="550"/>
      <c r="AC70" s="550"/>
      <c r="AD70" s="550"/>
      <c r="AE70" s="550"/>
      <c r="AF70" s="550"/>
      <c r="AG70" s="550"/>
      <c r="AH70" s="550"/>
      <c r="AI70" s="550"/>
      <c r="AJ70" s="1"/>
      <c r="AK70" s="1"/>
    </row>
    <row r="71" spans="1:37" ht="16.5" hidden="1" customHeight="1" thickTop="1" thickBot="1">
      <c r="A71" s="550"/>
      <c r="B71" s="550"/>
      <c r="C71" s="550"/>
      <c r="D71" s="550"/>
      <c r="E71" s="550"/>
      <c r="F71" s="551"/>
      <c r="G71" s="551"/>
      <c r="H71" s="551"/>
      <c r="I71" s="551"/>
      <c r="J71" s="550"/>
      <c r="K71" s="550"/>
      <c r="L71" s="550"/>
      <c r="M71" s="550"/>
      <c r="N71" s="550"/>
      <c r="O71" s="550"/>
      <c r="P71" s="550"/>
      <c r="Q71" s="550"/>
      <c r="R71" s="550"/>
      <c r="S71" s="550"/>
      <c r="T71" s="550"/>
      <c r="U71" s="550"/>
      <c r="V71" s="550"/>
      <c r="W71" s="550"/>
      <c r="X71" s="550"/>
      <c r="Y71" s="550"/>
      <c r="Z71" s="550"/>
      <c r="AA71" s="550"/>
      <c r="AB71" s="550"/>
      <c r="AC71" s="550"/>
      <c r="AD71" s="550"/>
      <c r="AE71" s="550"/>
      <c r="AF71" s="550"/>
      <c r="AG71" s="550"/>
      <c r="AH71" s="550"/>
      <c r="AI71" s="550"/>
      <c r="AJ71" s="1"/>
      <c r="AK71" s="1"/>
    </row>
    <row r="72" spans="1:37" ht="16.5" hidden="1" customHeight="1" thickTop="1" thickBot="1">
      <c r="A72" s="550"/>
      <c r="B72" s="550"/>
      <c r="C72" s="550"/>
      <c r="D72" s="550"/>
      <c r="E72" s="550"/>
      <c r="F72" s="551"/>
      <c r="G72" s="551"/>
      <c r="H72" s="551"/>
      <c r="I72" s="551"/>
      <c r="J72" s="550"/>
      <c r="K72" s="550"/>
      <c r="L72" s="550"/>
      <c r="M72" s="550"/>
      <c r="N72" s="550"/>
      <c r="O72" s="550"/>
      <c r="P72" s="550"/>
      <c r="Q72" s="550"/>
      <c r="R72" s="550"/>
      <c r="S72" s="550"/>
      <c r="T72" s="550"/>
      <c r="U72" s="550"/>
      <c r="V72" s="550"/>
      <c r="W72" s="550"/>
      <c r="X72" s="550"/>
      <c r="Y72" s="550"/>
      <c r="Z72" s="550"/>
      <c r="AA72" s="550"/>
      <c r="AB72" s="550"/>
      <c r="AC72" s="550"/>
      <c r="AD72" s="550"/>
      <c r="AE72" s="550"/>
      <c r="AF72" s="550"/>
      <c r="AG72" s="550"/>
      <c r="AH72" s="550"/>
      <c r="AI72" s="550"/>
      <c r="AJ72" s="1"/>
      <c r="AK72" s="1"/>
    </row>
    <row r="73" spans="1:37" ht="16.5" hidden="1" customHeight="1" thickTop="1" thickBot="1">
      <c r="A73" s="550"/>
      <c r="B73" s="550"/>
      <c r="C73" s="550"/>
      <c r="D73" s="550"/>
      <c r="E73" s="550"/>
      <c r="F73" s="551"/>
      <c r="G73" s="551"/>
      <c r="H73" s="551"/>
      <c r="I73" s="551"/>
      <c r="J73" s="550"/>
      <c r="K73" s="550"/>
      <c r="L73" s="550"/>
      <c r="M73" s="550"/>
      <c r="N73" s="550"/>
      <c r="O73" s="550"/>
      <c r="P73" s="550"/>
      <c r="Q73" s="550"/>
      <c r="R73" s="550"/>
      <c r="S73" s="550"/>
      <c r="T73" s="550"/>
      <c r="U73" s="550"/>
      <c r="V73" s="550"/>
      <c r="W73" s="550"/>
      <c r="X73" s="550"/>
      <c r="Y73" s="550"/>
      <c r="Z73" s="550"/>
      <c r="AA73" s="550"/>
      <c r="AB73" s="550"/>
      <c r="AC73" s="550"/>
      <c r="AD73" s="550"/>
      <c r="AE73" s="550"/>
      <c r="AF73" s="550"/>
      <c r="AG73" s="550"/>
      <c r="AH73" s="550"/>
      <c r="AI73" s="550"/>
      <c r="AJ73" s="1"/>
      <c r="AK73" s="1"/>
    </row>
    <row r="74" spans="1:37" ht="31.5" hidden="1" customHeight="1" thickTop="1" thickBot="1">
      <c r="A74" s="511" t="s">
        <v>37</v>
      </c>
      <c r="B74" s="511"/>
      <c r="C74" s="511"/>
      <c r="D74" s="511"/>
      <c r="E74" s="511"/>
      <c r="F74" s="511" t="s">
        <v>38</v>
      </c>
      <c r="G74" s="511"/>
      <c r="H74" s="511"/>
      <c r="I74" s="511"/>
      <c r="J74" s="511" t="s">
        <v>39</v>
      </c>
      <c r="K74" s="511"/>
      <c r="L74" s="511"/>
      <c r="M74" s="511"/>
      <c r="N74" s="511" t="s">
        <v>40</v>
      </c>
      <c r="O74" s="511"/>
      <c r="P74" s="511"/>
      <c r="Q74" s="511"/>
      <c r="R74" s="511"/>
      <c r="S74" s="511"/>
      <c r="T74" s="511"/>
      <c r="U74" s="511"/>
      <c r="V74" s="511"/>
      <c r="W74" s="511"/>
      <c r="X74" s="511" t="s">
        <v>41</v>
      </c>
      <c r="Y74" s="511"/>
      <c r="Z74" s="511"/>
      <c r="AA74" s="511"/>
      <c r="AB74" s="511"/>
      <c r="AC74" s="511"/>
      <c r="AD74" s="511"/>
      <c r="AE74" s="511"/>
      <c r="AF74" s="511" t="s">
        <v>42</v>
      </c>
      <c r="AG74" s="511"/>
      <c r="AH74" s="511"/>
      <c r="AI74" s="511"/>
      <c r="AJ74" s="1"/>
      <c r="AK74" s="1"/>
    </row>
    <row r="75" spans="1:37" ht="16.5" hidden="1" customHeight="1" thickTop="1" thickBot="1">
      <c r="A75" s="550">
        <v>7</v>
      </c>
      <c r="B75" s="550"/>
      <c r="C75" s="550"/>
      <c r="D75" s="550"/>
      <c r="E75" s="550"/>
      <c r="F75" s="551"/>
      <c r="G75" s="551"/>
      <c r="H75" s="551"/>
      <c r="I75" s="551"/>
      <c r="J75" s="550">
        <f>F75*$X$30</f>
        <v>0</v>
      </c>
      <c r="K75" s="550"/>
      <c r="L75" s="550"/>
      <c r="M75" s="550"/>
      <c r="N75" s="550"/>
      <c r="O75" s="550"/>
      <c r="P75" s="550"/>
      <c r="Q75" s="550"/>
      <c r="R75" s="550"/>
      <c r="S75" s="550"/>
      <c r="T75" s="550"/>
      <c r="U75" s="550"/>
      <c r="V75" s="550"/>
      <c r="W75" s="550"/>
      <c r="X75" s="550"/>
      <c r="Y75" s="550"/>
      <c r="Z75" s="550"/>
      <c r="AA75" s="550"/>
      <c r="AB75" s="550"/>
      <c r="AC75" s="550"/>
      <c r="AD75" s="550"/>
      <c r="AE75" s="550"/>
      <c r="AF75" s="550"/>
      <c r="AG75" s="550"/>
      <c r="AH75" s="550"/>
      <c r="AI75" s="550"/>
      <c r="AJ75" s="1"/>
      <c r="AK75" s="1"/>
    </row>
    <row r="76" spans="1:37" ht="16.5" hidden="1" customHeight="1" thickTop="1" thickBot="1">
      <c r="A76" s="550"/>
      <c r="B76" s="550"/>
      <c r="C76" s="550"/>
      <c r="D76" s="550"/>
      <c r="E76" s="550"/>
      <c r="F76" s="551"/>
      <c r="G76" s="551"/>
      <c r="H76" s="551"/>
      <c r="I76" s="551"/>
      <c r="J76" s="550"/>
      <c r="K76" s="550"/>
      <c r="L76" s="550"/>
      <c r="M76" s="550"/>
      <c r="N76" s="550"/>
      <c r="O76" s="550"/>
      <c r="P76" s="550"/>
      <c r="Q76" s="550"/>
      <c r="R76" s="550"/>
      <c r="S76" s="550"/>
      <c r="T76" s="550"/>
      <c r="U76" s="550"/>
      <c r="V76" s="550"/>
      <c r="W76" s="550"/>
      <c r="X76" s="550"/>
      <c r="Y76" s="550"/>
      <c r="Z76" s="550"/>
      <c r="AA76" s="550"/>
      <c r="AB76" s="550"/>
      <c r="AC76" s="550"/>
      <c r="AD76" s="550"/>
      <c r="AE76" s="550"/>
      <c r="AF76" s="550"/>
      <c r="AG76" s="550"/>
      <c r="AH76" s="550"/>
      <c r="AI76" s="550"/>
      <c r="AJ76" s="1"/>
      <c r="AK76" s="1"/>
    </row>
    <row r="77" spans="1:37" ht="16.5" hidden="1" customHeight="1" thickTop="1" thickBot="1">
      <c r="A77" s="550"/>
      <c r="B77" s="550"/>
      <c r="C77" s="550"/>
      <c r="D77" s="550"/>
      <c r="E77" s="550"/>
      <c r="F77" s="551"/>
      <c r="G77" s="551"/>
      <c r="H77" s="551"/>
      <c r="I77" s="551"/>
      <c r="J77" s="550"/>
      <c r="K77" s="550"/>
      <c r="L77" s="550"/>
      <c r="M77" s="550"/>
      <c r="N77" s="550"/>
      <c r="O77" s="550"/>
      <c r="P77" s="550"/>
      <c r="Q77" s="550"/>
      <c r="R77" s="550"/>
      <c r="S77" s="550"/>
      <c r="T77" s="550"/>
      <c r="U77" s="550"/>
      <c r="V77" s="550"/>
      <c r="W77" s="550"/>
      <c r="X77" s="550"/>
      <c r="Y77" s="550"/>
      <c r="Z77" s="550"/>
      <c r="AA77" s="550"/>
      <c r="AB77" s="550"/>
      <c r="AC77" s="550"/>
      <c r="AD77" s="550"/>
      <c r="AE77" s="550"/>
      <c r="AF77" s="550"/>
      <c r="AG77" s="550"/>
      <c r="AH77" s="550"/>
      <c r="AI77" s="550"/>
      <c r="AJ77" s="1"/>
      <c r="AK77" s="1"/>
    </row>
    <row r="78" spans="1:37" ht="16.5" hidden="1" customHeight="1" thickTop="1" thickBot="1">
      <c r="A78" s="550"/>
      <c r="B78" s="550"/>
      <c r="C78" s="550"/>
      <c r="D78" s="550"/>
      <c r="E78" s="550"/>
      <c r="F78" s="551"/>
      <c r="G78" s="551"/>
      <c r="H78" s="551"/>
      <c r="I78" s="551"/>
      <c r="J78" s="550"/>
      <c r="K78" s="550"/>
      <c r="L78" s="550"/>
      <c r="M78" s="550"/>
      <c r="N78" s="550"/>
      <c r="O78" s="550"/>
      <c r="P78" s="550"/>
      <c r="Q78" s="550"/>
      <c r="R78" s="550"/>
      <c r="S78" s="550"/>
      <c r="T78" s="550"/>
      <c r="U78" s="550"/>
      <c r="V78" s="550"/>
      <c r="W78" s="550"/>
      <c r="X78" s="550"/>
      <c r="Y78" s="550"/>
      <c r="Z78" s="550"/>
      <c r="AA78" s="550"/>
      <c r="AB78" s="550"/>
      <c r="AC78" s="550"/>
      <c r="AD78" s="550"/>
      <c r="AE78" s="550"/>
      <c r="AF78" s="550"/>
      <c r="AG78" s="550"/>
      <c r="AH78" s="550"/>
      <c r="AI78" s="550"/>
      <c r="AJ78" s="1"/>
      <c r="AK78" s="1"/>
    </row>
    <row r="79" spans="1:37" ht="16.5" hidden="1" customHeight="1" thickTop="1" thickBot="1">
      <c r="A79" s="550"/>
      <c r="B79" s="550"/>
      <c r="C79" s="550"/>
      <c r="D79" s="550"/>
      <c r="E79" s="550"/>
      <c r="F79" s="551"/>
      <c r="G79" s="551"/>
      <c r="H79" s="551"/>
      <c r="I79" s="551"/>
      <c r="J79" s="550"/>
      <c r="K79" s="550"/>
      <c r="L79" s="550"/>
      <c r="M79" s="550"/>
      <c r="N79" s="550"/>
      <c r="O79" s="550"/>
      <c r="P79" s="550"/>
      <c r="Q79" s="550"/>
      <c r="R79" s="550"/>
      <c r="S79" s="550"/>
      <c r="T79" s="550"/>
      <c r="U79" s="550"/>
      <c r="V79" s="550"/>
      <c r="W79" s="550"/>
      <c r="X79" s="550"/>
      <c r="Y79" s="550"/>
      <c r="Z79" s="550"/>
      <c r="AA79" s="550"/>
      <c r="AB79" s="550"/>
      <c r="AC79" s="550"/>
      <c r="AD79" s="550"/>
      <c r="AE79" s="550"/>
      <c r="AF79" s="550"/>
      <c r="AG79" s="550"/>
      <c r="AH79" s="550"/>
      <c r="AI79" s="550"/>
      <c r="AJ79" s="1"/>
      <c r="AK79" s="1"/>
    </row>
    <row r="80" spans="1:37" ht="31.5" hidden="1" customHeight="1" thickTop="1" thickBot="1">
      <c r="A80" s="511" t="s">
        <v>37</v>
      </c>
      <c r="B80" s="511"/>
      <c r="C80" s="511"/>
      <c r="D80" s="511"/>
      <c r="E80" s="511"/>
      <c r="F80" s="511" t="s">
        <v>38</v>
      </c>
      <c r="G80" s="511"/>
      <c r="H80" s="511"/>
      <c r="I80" s="511"/>
      <c r="J80" s="511" t="s">
        <v>39</v>
      </c>
      <c r="K80" s="511"/>
      <c r="L80" s="511"/>
      <c r="M80" s="511"/>
      <c r="N80" s="511" t="s">
        <v>40</v>
      </c>
      <c r="O80" s="511"/>
      <c r="P80" s="511"/>
      <c r="Q80" s="511"/>
      <c r="R80" s="511"/>
      <c r="S80" s="511"/>
      <c r="T80" s="511"/>
      <c r="U80" s="511"/>
      <c r="V80" s="511"/>
      <c r="W80" s="511"/>
      <c r="X80" s="511" t="s">
        <v>41</v>
      </c>
      <c r="Y80" s="511"/>
      <c r="Z80" s="511"/>
      <c r="AA80" s="511"/>
      <c r="AB80" s="511"/>
      <c r="AC80" s="511"/>
      <c r="AD80" s="511"/>
      <c r="AE80" s="511"/>
      <c r="AF80" s="511" t="s">
        <v>42</v>
      </c>
      <c r="AG80" s="511"/>
      <c r="AH80" s="511"/>
      <c r="AI80" s="511"/>
      <c r="AJ80" s="1"/>
      <c r="AK80" s="1"/>
    </row>
    <row r="81" spans="1:37" ht="16.5" hidden="1" customHeight="1" thickTop="1" thickBot="1">
      <c r="A81" s="550">
        <v>8</v>
      </c>
      <c r="B81" s="550"/>
      <c r="C81" s="550"/>
      <c r="D81" s="550"/>
      <c r="E81" s="550"/>
      <c r="F81" s="551"/>
      <c r="G81" s="551"/>
      <c r="H81" s="551"/>
      <c r="I81" s="551"/>
      <c r="J81" s="550">
        <f>F81*$X$30</f>
        <v>0</v>
      </c>
      <c r="K81" s="550"/>
      <c r="L81" s="550"/>
      <c r="M81" s="550"/>
      <c r="N81" s="550"/>
      <c r="O81" s="550"/>
      <c r="P81" s="550"/>
      <c r="Q81" s="550"/>
      <c r="R81" s="550"/>
      <c r="S81" s="550"/>
      <c r="T81" s="550"/>
      <c r="U81" s="550"/>
      <c r="V81" s="550"/>
      <c r="W81" s="550"/>
      <c r="X81" s="550"/>
      <c r="Y81" s="550"/>
      <c r="Z81" s="550"/>
      <c r="AA81" s="550"/>
      <c r="AB81" s="550"/>
      <c r="AC81" s="550"/>
      <c r="AD81" s="550"/>
      <c r="AE81" s="550"/>
      <c r="AF81" s="550"/>
      <c r="AG81" s="550"/>
      <c r="AH81" s="550"/>
      <c r="AI81" s="550"/>
      <c r="AJ81" s="1"/>
      <c r="AK81" s="1"/>
    </row>
    <row r="82" spans="1:37" ht="16.5" hidden="1" customHeight="1" thickTop="1" thickBot="1">
      <c r="A82" s="550"/>
      <c r="B82" s="550"/>
      <c r="C82" s="550"/>
      <c r="D82" s="550"/>
      <c r="E82" s="550"/>
      <c r="F82" s="551"/>
      <c r="G82" s="551"/>
      <c r="H82" s="551"/>
      <c r="I82" s="551"/>
      <c r="J82" s="550"/>
      <c r="K82" s="550"/>
      <c r="L82" s="550"/>
      <c r="M82" s="550"/>
      <c r="N82" s="550"/>
      <c r="O82" s="550"/>
      <c r="P82" s="550"/>
      <c r="Q82" s="550"/>
      <c r="R82" s="550"/>
      <c r="S82" s="550"/>
      <c r="T82" s="550"/>
      <c r="U82" s="550"/>
      <c r="V82" s="550"/>
      <c r="W82" s="550"/>
      <c r="X82" s="550"/>
      <c r="Y82" s="550"/>
      <c r="Z82" s="550"/>
      <c r="AA82" s="550"/>
      <c r="AB82" s="550"/>
      <c r="AC82" s="550"/>
      <c r="AD82" s="550"/>
      <c r="AE82" s="550"/>
      <c r="AF82" s="550"/>
      <c r="AG82" s="550"/>
      <c r="AH82" s="550"/>
      <c r="AI82" s="550"/>
      <c r="AJ82" s="1"/>
      <c r="AK82" s="1"/>
    </row>
    <row r="83" spans="1:37" ht="16.5" hidden="1" customHeight="1" thickTop="1" thickBot="1">
      <c r="A83" s="550"/>
      <c r="B83" s="550"/>
      <c r="C83" s="550"/>
      <c r="D83" s="550"/>
      <c r="E83" s="550"/>
      <c r="F83" s="551"/>
      <c r="G83" s="551"/>
      <c r="H83" s="551"/>
      <c r="I83" s="551"/>
      <c r="J83" s="550"/>
      <c r="K83" s="550"/>
      <c r="L83" s="550"/>
      <c r="M83" s="550"/>
      <c r="N83" s="550"/>
      <c r="O83" s="550"/>
      <c r="P83" s="550"/>
      <c r="Q83" s="550"/>
      <c r="R83" s="550"/>
      <c r="S83" s="550"/>
      <c r="T83" s="550"/>
      <c r="U83" s="550"/>
      <c r="V83" s="550"/>
      <c r="W83" s="550"/>
      <c r="X83" s="550"/>
      <c r="Y83" s="550"/>
      <c r="Z83" s="550"/>
      <c r="AA83" s="550"/>
      <c r="AB83" s="550"/>
      <c r="AC83" s="550"/>
      <c r="AD83" s="550"/>
      <c r="AE83" s="550"/>
      <c r="AF83" s="550"/>
      <c r="AG83" s="550"/>
      <c r="AH83" s="550"/>
      <c r="AI83" s="550"/>
      <c r="AJ83" s="1"/>
      <c r="AK83" s="1"/>
    </row>
    <row r="84" spans="1:37" ht="16.5" hidden="1" customHeight="1" thickTop="1" thickBot="1">
      <c r="A84" s="550"/>
      <c r="B84" s="550"/>
      <c r="C84" s="550"/>
      <c r="D84" s="550"/>
      <c r="E84" s="550"/>
      <c r="F84" s="551"/>
      <c r="G84" s="551"/>
      <c r="H84" s="551"/>
      <c r="I84" s="551"/>
      <c r="J84" s="550"/>
      <c r="K84" s="550"/>
      <c r="L84" s="550"/>
      <c r="M84" s="550"/>
      <c r="N84" s="550"/>
      <c r="O84" s="550"/>
      <c r="P84" s="550"/>
      <c r="Q84" s="550"/>
      <c r="R84" s="550"/>
      <c r="S84" s="550"/>
      <c r="T84" s="550"/>
      <c r="U84" s="550"/>
      <c r="V84" s="550"/>
      <c r="W84" s="550"/>
      <c r="X84" s="550"/>
      <c r="Y84" s="550"/>
      <c r="Z84" s="550"/>
      <c r="AA84" s="550"/>
      <c r="AB84" s="550"/>
      <c r="AC84" s="550"/>
      <c r="AD84" s="550"/>
      <c r="AE84" s="550"/>
      <c r="AF84" s="550"/>
      <c r="AG84" s="550"/>
      <c r="AH84" s="550"/>
      <c r="AI84" s="550"/>
      <c r="AJ84" s="1"/>
      <c r="AK84" s="1"/>
    </row>
    <row r="85" spans="1:37" ht="16.5" hidden="1" customHeight="1" thickTop="1" thickBot="1">
      <c r="A85" s="550"/>
      <c r="B85" s="550"/>
      <c r="C85" s="550"/>
      <c r="D85" s="550"/>
      <c r="E85" s="550"/>
      <c r="F85" s="551"/>
      <c r="G85" s="551"/>
      <c r="H85" s="551"/>
      <c r="I85" s="551"/>
      <c r="J85" s="550"/>
      <c r="K85" s="550"/>
      <c r="L85" s="550"/>
      <c r="M85" s="550"/>
      <c r="N85" s="550"/>
      <c r="O85" s="550"/>
      <c r="P85" s="550"/>
      <c r="Q85" s="550"/>
      <c r="R85" s="550"/>
      <c r="S85" s="550"/>
      <c r="T85" s="550"/>
      <c r="U85" s="550"/>
      <c r="V85" s="550"/>
      <c r="W85" s="550"/>
      <c r="X85" s="550"/>
      <c r="Y85" s="550"/>
      <c r="Z85" s="550"/>
      <c r="AA85" s="550"/>
      <c r="AB85" s="550"/>
      <c r="AC85" s="550"/>
      <c r="AD85" s="550"/>
      <c r="AE85" s="550"/>
      <c r="AF85" s="550"/>
      <c r="AG85" s="550"/>
      <c r="AH85" s="550"/>
      <c r="AI85" s="550"/>
      <c r="AJ85" s="1"/>
      <c r="AK85" s="1"/>
    </row>
    <row r="86" spans="1:37" ht="31.5" hidden="1" customHeight="1" thickTop="1" thickBot="1">
      <c r="A86" s="511" t="s">
        <v>37</v>
      </c>
      <c r="B86" s="511"/>
      <c r="C86" s="511"/>
      <c r="D86" s="511"/>
      <c r="E86" s="511"/>
      <c r="F86" s="511" t="s">
        <v>38</v>
      </c>
      <c r="G86" s="511"/>
      <c r="H86" s="511"/>
      <c r="I86" s="511"/>
      <c r="J86" s="511" t="s">
        <v>39</v>
      </c>
      <c r="K86" s="511"/>
      <c r="L86" s="511"/>
      <c r="M86" s="511"/>
      <c r="N86" s="511" t="s">
        <v>40</v>
      </c>
      <c r="O86" s="511"/>
      <c r="P86" s="511"/>
      <c r="Q86" s="511"/>
      <c r="R86" s="511"/>
      <c r="S86" s="511"/>
      <c r="T86" s="511"/>
      <c r="U86" s="511"/>
      <c r="V86" s="511"/>
      <c r="W86" s="511"/>
      <c r="X86" s="511" t="s">
        <v>41</v>
      </c>
      <c r="Y86" s="511"/>
      <c r="Z86" s="511"/>
      <c r="AA86" s="511"/>
      <c r="AB86" s="511"/>
      <c r="AC86" s="511"/>
      <c r="AD86" s="511"/>
      <c r="AE86" s="511"/>
      <c r="AF86" s="511" t="s">
        <v>42</v>
      </c>
      <c r="AG86" s="511"/>
      <c r="AH86" s="511"/>
      <c r="AI86" s="511"/>
      <c r="AJ86" s="1"/>
      <c r="AK86" s="1"/>
    </row>
    <row r="87" spans="1:37" ht="16.5" hidden="1" customHeight="1" thickTop="1" thickBot="1">
      <c r="A87" s="550">
        <v>9</v>
      </c>
      <c r="B87" s="550"/>
      <c r="C87" s="550"/>
      <c r="D87" s="550"/>
      <c r="E87" s="550"/>
      <c r="F87" s="551"/>
      <c r="G87" s="551"/>
      <c r="H87" s="551"/>
      <c r="I87" s="551"/>
      <c r="J87" s="550">
        <f>F87*$X$30</f>
        <v>0</v>
      </c>
      <c r="K87" s="550"/>
      <c r="L87" s="550"/>
      <c r="M87" s="550"/>
      <c r="N87" s="550"/>
      <c r="O87" s="550"/>
      <c r="P87" s="550"/>
      <c r="Q87" s="550"/>
      <c r="R87" s="550"/>
      <c r="S87" s="550"/>
      <c r="T87" s="550"/>
      <c r="U87" s="550"/>
      <c r="V87" s="550"/>
      <c r="W87" s="550"/>
      <c r="X87" s="550"/>
      <c r="Y87" s="550"/>
      <c r="Z87" s="550"/>
      <c r="AA87" s="550"/>
      <c r="AB87" s="550"/>
      <c r="AC87" s="550"/>
      <c r="AD87" s="550"/>
      <c r="AE87" s="550"/>
      <c r="AF87" s="550"/>
      <c r="AG87" s="550"/>
      <c r="AH87" s="550"/>
      <c r="AI87" s="550"/>
      <c r="AJ87" s="1"/>
      <c r="AK87" s="1"/>
    </row>
    <row r="88" spans="1:37" ht="16.5" hidden="1" customHeight="1" thickTop="1" thickBot="1">
      <c r="A88" s="550"/>
      <c r="B88" s="550"/>
      <c r="C88" s="550"/>
      <c r="D88" s="550"/>
      <c r="E88" s="550"/>
      <c r="F88" s="551"/>
      <c r="G88" s="551"/>
      <c r="H88" s="551"/>
      <c r="I88" s="551"/>
      <c r="J88" s="550"/>
      <c r="K88" s="550"/>
      <c r="L88" s="550"/>
      <c r="M88" s="550"/>
      <c r="N88" s="550"/>
      <c r="O88" s="550"/>
      <c r="P88" s="550"/>
      <c r="Q88" s="550"/>
      <c r="R88" s="550"/>
      <c r="S88" s="550"/>
      <c r="T88" s="550"/>
      <c r="U88" s="550"/>
      <c r="V88" s="550"/>
      <c r="W88" s="550"/>
      <c r="X88" s="550"/>
      <c r="Y88" s="550"/>
      <c r="Z88" s="550"/>
      <c r="AA88" s="550"/>
      <c r="AB88" s="550"/>
      <c r="AC88" s="550"/>
      <c r="AD88" s="550"/>
      <c r="AE88" s="550"/>
      <c r="AF88" s="550"/>
      <c r="AG88" s="550"/>
      <c r="AH88" s="550"/>
      <c r="AI88" s="550"/>
      <c r="AJ88" s="1"/>
      <c r="AK88" s="1"/>
    </row>
    <row r="89" spans="1:37" ht="16.5" hidden="1" customHeight="1" thickTop="1" thickBot="1">
      <c r="A89" s="550"/>
      <c r="B89" s="550"/>
      <c r="C89" s="550"/>
      <c r="D89" s="550"/>
      <c r="E89" s="550"/>
      <c r="F89" s="551"/>
      <c r="G89" s="551"/>
      <c r="H89" s="551"/>
      <c r="I89" s="551"/>
      <c r="J89" s="550"/>
      <c r="K89" s="550"/>
      <c r="L89" s="550"/>
      <c r="M89" s="550"/>
      <c r="N89" s="550"/>
      <c r="O89" s="550"/>
      <c r="P89" s="550"/>
      <c r="Q89" s="550"/>
      <c r="R89" s="550"/>
      <c r="S89" s="550"/>
      <c r="T89" s="550"/>
      <c r="U89" s="550"/>
      <c r="V89" s="550"/>
      <c r="W89" s="550"/>
      <c r="X89" s="550"/>
      <c r="Y89" s="550"/>
      <c r="Z89" s="550"/>
      <c r="AA89" s="550"/>
      <c r="AB89" s="550"/>
      <c r="AC89" s="550"/>
      <c r="AD89" s="550"/>
      <c r="AE89" s="550"/>
      <c r="AF89" s="550"/>
      <c r="AG89" s="550"/>
      <c r="AH89" s="550"/>
      <c r="AI89" s="550"/>
      <c r="AJ89" s="1"/>
      <c r="AK89" s="1"/>
    </row>
    <row r="90" spans="1:37" ht="16.5" hidden="1" customHeight="1" thickTop="1" thickBot="1">
      <c r="A90" s="550"/>
      <c r="B90" s="550"/>
      <c r="C90" s="550"/>
      <c r="D90" s="550"/>
      <c r="E90" s="550"/>
      <c r="F90" s="551"/>
      <c r="G90" s="551"/>
      <c r="H90" s="551"/>
      <c r="I90" s="551"/>
      <c r="J90" s="550"/>
      <c r="K90" s="550"/>
      <c r="L90" s="550"/>
      <c r="M90" s="550"/>
      <c r="N90" s="550"/>
      <c r="O90" s="550"/>
      <c r="P90" s="550"/>
      <c r="Q90" s="550"/>
      <c r="R90" s="550"/>
      <c r="S90" s="550"/>
      <c r="T90" s="550"/>
      <c r="U90" s="550"/>
      <c r="V90" s="550"/>
      <c r="W90" s="550"/>
      <c r="X90" s="550"/>
      <c r="Y90" s="550"/>
      <c r="Z90" s="550"/>
      <c r="AA90" s="550"/>
      <c r="AB90" s="550"/>
      <c r="AC90" s="550"/>
      <c r="AD90" s="550"/>
      <c r="AE90" s="550"/>
      <c r="AF90" s="550"/>
      <c r="AG90" s="550"/>
      <c r="AH90" s="550"/>
      <c r="AI90" s="550"/>
      <c r="AJ90" s="1"/>
      <c r="AK90" s="1"/>
    </row>
    <row r="91" spans="1:37" ht="16.5" hidden="1" customHeight="1" thickTop="1" thickBot="1">
      <c r="A91" s="550"/>
      <c r="B91" s="550"/>
      <c r="C91" s="550"/>
      <c r="D91" s="550"/>
      <c r="E91" s="550"/>
      <c r="F91" s="551"/>
      <c r="G91" s="551"/>
      <c r="H91" s="551"/>
      <c r="I91" s="551"/>
      <c r="J91" s="550"/>
      <c r="K91" s="550"/>
      <c r="L91" s="550"/>
      <c r="M91" s="550"/>
      <c r="N91" s="550"/>
      <c r="O91" s="550"/>
      <c r="P91" s="550"/>
      <c r="Q91" s="550"/>
      <c r="R91" s="550"/>
      <c r="S91" s="550"/>
      <c r="T91" s="550"/>
      <c r="U91" s="550"/>
      <c r="V91" s="550"/>
      <c r="W91" s="550"/>
      <c r="X91" s="550"/>
      <c r="Y91" s="550"/>
      <c r="Z91" s="550"/>
      <c r="AA91" s="550"/>
      <c r="AB91" s="550"/>
      <c r="AC91" s="550"/>
      <c r="AD91" s="550"/>
      <c r="AE91" s="550"/>
      <c r="AF91" s="550"/>
      <c r="AG91" s="550"/>
      <c r="AH91" s="550"/>
      <c r="AI91" s="550"/>
      <c r="AJ91" s="1"/>
      <c r="AK91" s="1"/>
    </row>
    <row r="92" spans="1:37" ht="31.5" hidden="1" customHeight="1" thickTop="1" thickBot="1">
      <c r="A92" s="511" t="s">
        <v>37</v>
      </c>
      <c r="B92" s="511"/>
      <c r="C92" s="511"/>
      <c r="D92" s="511"/>
      <c r="E92" s="511"/>
      <c r="F92" s="511" t="s">
        <v>38</v>
      </c>
      <c r="G92" s="511"/>
      <c r="H92" s="511"/>
      <c r="I92" s="511"/>
      <c r="J92" s="511" t="s">
        <v>39</v>
      </c>
      <c r="K92" s="511"/>
      <c r="L92" s="511"/>
      <c r="M92" s="511"/>
      <c r="N92" s="511" t="s">
        <v>40</v>
      </c>
      <c r="O92" s="511"/>
      <c r="P92" s="511"/>
      <c r="Q92" s="511"/>
      <c r="R92" s="511"/>
      <c r="S92" s="511"/>
      <c r="T92" s="511"/>
      <c r="U92" s="511"/>
      <c r="V92" s="511"/>
      <c r="W92" s="511"/>
      <c r="X92" s="511" t="s">
        <v>41</v>
      </c>
      <c r="Y92" s="511"/>
      <c r="Z92" s="511"/>
      <c r="AA92" s="511"/>
      <c r="AB92" s="511"/>
      <c r="AC92" s="511"/>
      <c r="AD92" s="511"/>
      <c r="AE92" s="511"/>
      <c r="AF92" s="511" t="s">
        <v>42</v>
      </c>
      <c r="AG92" s="511"/>
      <c r="AH92" s="511"/>
      <c r="AI92" s="511"/>
      <c r="AJ92" s="1"/>
      <c r="AK92" s="1"/>
    </row>
    <row r="93" spans="1:37" ht="16.5" hidden="1" customHeight="1" thickTop="1" thickBot="1">
      <c r="A93" s="550">
        <v>10</v>
      </c>
      <c r="B93" s="550"/>
      <c r="C93" s="550"/>
      <c r="D93" s="550"/>
      <c r="E93" s="550"/>
      <c r="F93" s="551"/>
      <c r="G93" s="551"/>
      <c r="H93" s="551"/>
      <c r="I93" s="551"/>
      <c r="J93" s="550">
        <f>F93*$X$30</f>
        <v>0</v>
      </c>
      <c r="K93" s="550"/>
      <c r="L93" s="550"/>
      <c r="M93" s="550"/>
      <c r="N93" s="550"/>
      <c r="O93" s="550"/>
      <c r="P93" s="550"/>
      <c r="Q93" s="550"/>
      <c r="R93" s="550"/>
      <c r="S93" s="550"/>
      <c r="T93" s="550"/>
      <c r="U93" s="550"/>
      <c r="V93" s="550"/>
      <c r="W93" s="550"/>
      <c r="X93" s="550"/>
      <c r="Y93" s="550"/>
      <c r="Z93" s="550"/>
      <c r="AA93" s="550"/>
      <c r="AB93" s="550"/>
      <c r="AC93" s="550"/>
      <c r="AD93" s="550"/>
      <c r="AE93" s="550"/>
      <c r="AF93" s="550"/>
      <c r="AG93" s="550"/>
      <c r="AH93" s="550"/>
      <c r="AI93" s="550"/>
      <c r="AJ93" s="1"/>
      <c r="AK93" s="1"/>
    </row>
    <row r="94" spans="1:37" ht="16.5" hidden="1" customHeight="1" thickTop="1" thickBot="1">
      <c r="A94" s="550"/>
      <c r="B94" s="550"/>
      <c r="C94" s="550"/>
      <c r="D94" s="550"/>
      <c r="E94" s="550"/>
      <c r="F94" s="551"/>
      <c r="G94" s="551"/>
      <c r="H94" s="551"/>
      <c r="I94" s="551"/>
      <c r="J94" s="550"/>
      <c r="K94" s="550"/>
      <c r="L94" s="550"/>
      <c r="M94" s="550"/>
      <c r="N94" s="550"/>
      <c r="O94" s="550"/>
      <c r="P94" s="550"/>
      <c r="Q94" s="550"/>
      <c r="R94" s="550"/>
      <c r="S94" s="550"/>
      <c r="T94" s="550"/>
      <c r="U94" s="550"/>
      <c r="V94" s="550"/>
      <c r="W94" s="550"/>
      <c r="X94" s="550"/>
      <c r="Y94" s="550"/>
      <c r="Z94" s="550"/>
      <c r="AA94" s="550"/>
      <c r="AB94" s="550"/>
      <c r="AC94" s="550"/>
      <c r="AD94" s="550"/>
      <c r="AE94" s="550"/>
      <c r="AF94" s="550"/>
      <c r="AG94" s="550"/>
      <c r="AH94" s="550"/>
      <c r="AI94" s="550"/>
      <c r="AJ94" s="1"/>
      <c r="AK94" s="1"/>
    </row>
    <row r="95" spans="1:37" ht="16.5" hidden="1" customHeight="1" thickTop="1" thickBot="1">
      <c r="A95" s="550"/>
      <c r="B95" s="550"/>
      <c r="C95" s="550"/>
      <c r="D95" s="550"/>
      <c r="E95" s="550"/>
      <c r="F95" s="551"/>
      <c r="G95" s="551"/>
      <c r="H95" s="551"/>
      <c r="I95" s="551"/>
      <c r="J95" s="550"/>
      <c r="K95" s="550"/>
      <c r="L95" s="550"/>
      <c r="M95" s="550"/>
      <c r="N95" s="550"/>
      <c r="O95" s="550"/>
      <c r="P95" s="550"/>
      <c r="Q95" s="550"/>
      <c r="R95" s="550"/>
      <c r="S95" s="550"/>
      <c r="T95" s="550"/>
      <c r="U95" s="550"/>
      <c r="V95" s="550"/>
      <c r="W95" s="550"/>
      <c r="X95" s="550"/>
      <c r="Y95" s="550"/>
      <c r="Z95" s="550"/>
      <c r="AA95" s="550"/>
      <c r="AB95" s="550"/>
      <c r="AC95" s="550"/>
      <c r="AD95" s="550"/>
      <c r="AE95" s="550"/>
      <c r="AF95" s="550"/>
      <c r="AG95" s="550"/>
      <c r="AH95" s="550"/>
      <c r="AI95" s="550"/>
      <c r="AJ95" s="1"/>
      <c r="AK95" s="1"/>
    </row>
    <row r="96" spans="1:37" ht="16.5" hidden="1" customHeight="1" thickTop="1" thickBot="1">
      <c r="A96" s="550"/>
      <c r="B96" s="550"/>
      <c r="C96" s="550"/>
      <c r="D96" s="550"/>
      <c r="E96" s="550"/>
      <c r="F96" s="551"/>
      <c r="G96" s="551"/>
      <c r="H96" s="551"/>
      <c r="I96" s="551"/>
      <c r="J96" s="550"/>
      <c r="K96" s="550"/>
      <c r="L96" s="550"/>
      <c r="M96" s="550"/>
      <c r="N96" s="550"/>
      <c r="O96" s="550"/>
      <c r="P96" s="550"/>
      <c r="Q96" s="550"/>
      <c r="R96" s="550"/>
      <c r="S96" s="550"/>
      <c r="T96" s="550"/>
      <c r="U96" s="550"/>
      <c r="V96" s="550"/>
      <c r="W96" s="550"/>
      <c r="X96" s="550"/>
      <c r="Y96" s="550"/>
      <c r="Z96" s="550"/>
      <c r="AA96" s="550"/>
      <c r="AB96" s="550"/>
      <c r="AC96" s="550"/>
      <c r="AD96" s="550"/>
      <c r="AE96" s="550"/>
      <c r="AF96" s="550"/>
      <c r="AG96" s="550"/>
      <c r="AH96" s="550"/>
      <c r="AI96" s="550"/>
      <c r="AJ96" s="1"/>
      <c r="AK96" s="1"/>
    </row>
    <row r="97" spans="1:37" ht="16.5" hidden="1" customHeight="1" thickTop="1" thickBot="1">
      <c r="A97" s="550"/>
      <c r="B97" s="550"/>
      <c r="C97" s="550"/>
      <c r="D97" s="550"/>
      <c r="E97" s="550"/>
      <c r="F97" s="551"/>
      <c r="G97" s="551"/>
      <c r="H97" s="551"/>
      <c r="I97" s="551"/>
      <c r="J97" s="550"/>
      <c r="K97" s="550"/>
      <c r="L97" s="550"/>
      <c r="M97" s="550"/>
      <c r="N97" s="550"/>
      <c r="O97" s="550"/>
      <c r="P97" s="550"/>
      <c r="Q97" s="550"/>
      <c r="R97" s="550"/>
      <c r="S97" s="550"/>
      <c r="T97" s="550"/>
      <c r="U97" s="550"/>
      <c r="V97" s="550"/>
      <c r="W97" s="550"/>
      <c r="X97" s="550"/>
      <c r="Y97" s="550"/>
      <c r="Z97" s="550"/>
      <c r="AA97" s="550"/>
      <c r="AB97" s="550"/>
      <c r="AC97" s="550"/>
      <c r="AD97" s="550"/>
      <c r="AE97" s="550"/>
      <c r="AF97" s="550"/>
      <c r="AG97" s="550"/>
      <c r="AH97" s="550"/>
      <c r="AI97" s="550"/>
      <c r="AJ97" s="1"/>
      <c r="AK97" s="1"/>
    </row>
    <row r="98" spans="1:37" ht="31.5" hidden="1" customHeight="1" thickTop="1" thickBot="1">
      <c r="A98" s="511" t="s">
        <v>37</v>
      </c>
      <c r="B98" s="511"/>
      <c r="C98" s="511"/>
      <c r="D98" s="511"/>
      <c r="E98" s="511"/>
      <c r="F98" s="511" t="s">
        <v>38</v>
      </c>
      <c r="G98" s="511"/>
      <c r="H98" s="511"/>
      <c r="I98" s="511"/>
      <c r="J98" s="511" t="s">
        <v>39</v>
      </c>
      <c r="K98" s="511"/>
      <c r="L98" s="511"/>
      <c r="M98" s="511"/>
      <c r="N98" s="511" t="s">
        <v>40</v>
      </c>
      <c r="O98" s="511"/>
      <c r="P98" s="511"/>
      <c r="Q98" s="511"/>
      <c r="R98" s="511"/>
      <c r="S98" s="511"/>
      <c r="T98" s="511"/>
      <c r="U98" s="511"/>
      <c r="V98" s="511"/>
      <c r="W98" s="511"/>
      <c r="X98" s="511" t="s">
        <v>41</v>
      </c>
      <c r="Y98" s="511"/>
      <c r="Z98" s="511"/>
      <c r="AA98" s="511"/>
      <c r="AB98" s="511"/>
      <c r="AC98" s="511"/>
      <c r="AD98" s="511"/>
      <c r="AE98" s="511"/>
      <c r="AF98" s="511" t="s">
        <v>42</v>
      </c>
      <c r="AG98" s="511"/>
      <c r="AH98" s="511"/>
      <c r="AI98" s="511"/>
      <c r="AJ98" s="1"/>
      <c r="AK98" s="1"/>
    </row>
    <row r="99" spans="1:37" ht="16.5" hidden="1" customHeight="1" thickTop="1" thickBot="1">
      <c r="A99" s="550">
        <v>11</v>
      </c>
      <c r="B99" s="550"/>
      <c r="C99" s="550"/>
      <c r="D99" s="550"/>
      <c r="E99" s="550"/>
      <c r="F99" s="551"/>
      <c r="G99" s="551"/>
      <c r="H99" s="551"/>
      <c r="I99" s="551"/>
      <c r="J99" s="550">
        <f>F99*$X$30</f>
        <v>0</v>
      </c>
      <c r="K99" s="550"/>
      <c r="L99" s="550"/>
      <c r="M99" s="550"/>
      <c r="N99" s="550"/>
      <c r="O99" s="550"/>
      <c r="P99" s="550"/>
      <c r="Q99" s="550"/>
      <c r="R99" s="550"/>
      <c r="S99" s="550"/>
      <c r="T99" s="550"/>
      <c r="U99" s="550"/>
      <c r="V99" s="550"/>
      <c r="W99" s="550"/>
      <c r="X99" s="550"/>
      <c r="Y99" s="550"/>
      <c r="Z99" s="550"/>
      <c r="AA99" s="550"/>
      <c r="AB99" s="550"/>
      <c r="AC99" s="550"/>
      <c r="AD99" s="550"/>
      <c r="AE99" s="550"/>
      <c r="AF99" s="550"/>
      <c r="AG99" s="550"/>
      <c r="AH99" s="550"/>
      <c r="AI99" s="550"/>
      <c r="AJ99" s="1"/>
      <c r="AK99" s="1"/>
    </row>
    <row r="100" spans="1:37" ht="16.5" hidden="1" customHeight="1" thickTop="1" thickBot="1">
      <c r="A100" s="550"/>
      <c r="B100" s="550"/>
      <c r="C100" s="550"/>
      <c r="D100" s="550"/>
      <c r="E100" s="550"/>
      <c r="F100" s="551"/>
      <c r="G100" s="551"/>
      <c r="H100" s="551"/>
      <c r="I100" s="551"/>
      <c r="J100" s="550"/>
      <c r="K100" s="550"/>
      <c r="L100" s="550"/>
      <c r="M100" s="550"/>
      <c r="N100" s="550"/>
      <c r="O100" s="550"/>
      <c r="P100" s="550"/>
      <c r="Q100" s="550"/>
      <c r="R100" s="550"/>
      <c r="S100" s="550"/>
      <c r="T100" s="550"/>
      <c r="U100" s="550"/>
      <c r="V100" s="550"/>
      <c r="W100" s="550"/>
      <c r="X100" s="550"/>
      <c r="Y100" s="550"/>
      <c r="Z100" s="550"/>
      <c r="AA100" s="550"/>
      <c r="AB100" s="550"/>
      <c r="AC100" s="550"/>
      <c r="AD100" s="550"/>
      <c r="AE100" s="550"/>
      <c r="AF100" s="550"/>
      <c r="AG100" s="550"/>
      <c r="AH100" s="550"/>
      <c r="AI100" s="550"/>
      <c r="AJ100" s="1"/>
      <c r="AK100" s="1"/>
    </row>
    <row r="101" spans="1:37" ht="16.5" hidden="1" customHeight="1" thickTop="1" thickBot="1">
      <c r="A101" s="550"/>
      <c r="B101" s="550"/>
      <c r="C101" s="550"/>
      <c r="D101" s="550"/>
      <c r="E101" s="550"/>
      <c r="F101" s="551"/>
      <c r="G101" s="551"/>
      <c r="H101" s="551"/>
      <c r="I101" s="551"/>
      <c r="J101" s="550"/>
      <c r="K101" s="550"/>
      <c r="L101" s="550"/>
      <c r="M101" s="550"/>
      <c r="N101" s="550"/>
      <c r="O101" s="550"/>
      <c r="P101" s="550"/>
      <c r="Q101" s="550"/>
      <c r="R101" s="550"/>
      <c r="S101" s="550"/>
      <c r="T101" s="550"/>
      <c r="U101" s="550"/>
      <c r="V101" s="550"/>
      <c r="W101" s="550"/>
      <c r="X101" s="550"/>
      <c r="Y101" s="550"/>
      <c r="Z101" s="550"/>
      <c r="AA101" s="550"/>
      <c r="AB101" s="550"/>
      <c r="AC101" s="550"/>
      <c r="AD101" s="550"/>
      <c r="AE101" s="550"/>
      <c r="AF101" s="550"/>
      <c r="AG101" s="550"/>
      <c r="AH101" s="550"/>
      <c r="AI101" s="550"/>
      <c r="AJ101" s="1"/>
      <c r="AK101" s="1"/>
    </row>
    <row r="102" spans="1:37" ht="16.5" hidden="1" customHeight="1" thickTop="1" thickBot="1">
      <c r="A102" s="550"/>
      <c r="B102" s="550"/>
      <c r="C102" s="550"/>
      <c r="D102" s="550"/>
      <c r="E102" s="550"/>
      <c r="F102" s="551"/>
      <c r="G102" s="551"/>
      <c r="H102" s="551"/>
      <c r="I102" s="551"/>
      <c r="J102" s="550"/>
      <c r="K102" s="550"/>
      <c r="L102" s="550"/>
      <c r="M102" s="550"/>
      <c r="N102" s="550"/>
      <c r="O102" s="550"/>
      <c r="P102" s="550"/>
      <c r="Q102" s="550"/>
      <c r="R102" s="550"/>
      <c r="S102" s="550"/>
      <c r="T102" s="550"/>
      <c r="U102" s="550"/>
      <c r="V102" s="550"/>
      <c r="W102" s="550"/>
      <c r="X102" s="550"/>
      <c r="Y102" s="550"/>
      <c r="Z102" s="550"/>
      <c r="AA102" s="550"/>
      <c r="AB102" s="550"/>
      <c r="AC102" s="550"/>
      <c r="AD102" s="550"/>
      <c r="AE102" s="550"/>
      <c r="AF102" s="550"/>
      <c r="AG102" s="550"/>
      <c r="AH102" s="550"/>
      <c r="AI102" s="550"/>
      <c r="AJ102" s="1"/>
      <c r="AK102" s="1"/>
    </row>
    <row r="103" spans="1:37" ht="16.5" hidden="1" customHeight="1" thickTop="1" thickBot="1">
      <c r="A103" s="550"/>
      <c r="B103" s="550"/>
      <c r="C103" s="550"/>
      <c r="D103" s="550"/>
      <c r="E103" s="550"/>
      <c r="F103" s="551"/>
      <c r="G103" s="551"/>
      <c r="H103" s="551"/>
      <c r="I103" s="551"/>
      <c r="J103" s="550"/>
      <c r="K103" s="550"/>
      <c r="L103" s="550"/>
      <c r="M103" s="550"/>
      <c r="N103" s="550"/>
      <c r="O103" s="550"/>
      <c r="P103" s="550"/>
      <c r="Q103" s="550"/>
      <c r="R103" s="550"/>
      <c r="S103" s="550"/>
      <c r="T103" s="550"/>
      <c r="U103" s="550"/>
      <c r="V103" s="550"/>
      <c r="W103" s="550"/>
      <c r="X103" s="550"/>
      <c r="Y103" s="550"/>
      <c r="Z103" s="550"/>
      <c r="AA103" s="550"/>
      <c r="AB103" s="550"/>
      <c r="AC103" s="550"/>
      <c r="AD103" s="550"/>
      <c r="AE103" s="550"/>
      <c r="AF103" s="550"/>
      <c r="AG103" s="550"/>
      <c r="AH103" s="550"/>
      <c r="AI103" s="550"/>
      <c r="AJ103" s="1"/>
      <c r="AK103" s="1"/>
    </row>
    <row r="104" spans="1:37" ht="31.5" hidden="1" customHeight="1" thickTop="1" thickBot="1">
      <c r="A104" s="511" t="s">
        <v>37</v>
      </c>
      <c r="B104" s="511"/>
      <c r="C104" s="511"/>
      <c r="D104" s="511"/>
      <c r="E104" s="511"/>
      <c r="F104" s="511" t="s">
        <v>38</v>
      </c>
      <c r="G104" s="511"/>
      <c r="H104" s="511"/>
      <c r="I104" s="511"/>
      <c r="J104" s="511" t="s">
        <v>39</v>
      </c>
      <c r="K104" s="511"/>
      <c r="L104" s="511"/>
      <c r="M104" s="511"/>
      <c r="N104" s="511" t="s">
        <v>40</v>
      </c>
      <c r="O104" s="511"/>
      <c r="P104" s="511"/>
      <c r="Q104" s="511"/>
      <c r="R104" s="511"/>
      <c r="S104" s="511"/>
      <c r="T104" s="511"/>
      <c r="U104" s="511"/>
      <c r="V104" s="511"/>
      <c r="W104" s="511"/>
      <c r="X104" s="511" t="s">
        <v>41</v>
      </c>
      <c r="Y104" s="511"/>
      <c r="Z104" s="511"/>
      <c r="AA104" s="511"/>
      <c r="AB104" s="511"/>
      <c r="AC104" s="511"/>
      <c r="AD104" s="511"/>
      <c r="AE104" s="511"/>
      <c r="AF104" s="511" t="s">
        <v>42</v>
      </c>
      <c r="AG104" s="511"/>
      <c r="AH104" s="511"/>
      <c r="AI104" s="511"/>
      <c r="AJ104" s="1"/>
      <c r="AK104" s="1"/>
    </row>
    <row r="105" spans="1:37" ht="16.5" hidden="1" customHeight="1" thickTop="1" thickBot="1">
      <c r="A105" s="550">
        <v>12</v>
      </c>
      <c r="B105" s="550"/>
      <c r="C105" s="550"/>
      <c r="D105" s="550"/>
      <c r="E105" s="550"/>
      <c r="F105" s="551"/>
      <c r="G105" s="551"/>
      <c r="H105" s="551"/>
      <c r="I105" s="551"/>
      <c r="J105" s="550">
        <f>F105*$X$30</f>
        <v>0</v>
      </c>
      <c r="K105" s="550"/>
      <c r="L105" s="550"/>
      <c r="M105" s="550"/>
      <c r="N105" s="550"/>
      <c r="O105" s="550"/>
      <c r="P105" s="550"/>
      <c r="Q105" s="550"/>
      <c r="R105" s="550"/>
      <c r="S105" s="550"/>
      <c r="T105" s="550"/>
      <c r="U105" s="550"/>
      <c r="V105" s="550"/>
      <c r="W105" s="550"/>
      <c r="X105" s="550"/>
      <c r="Y105" s="550"/>
      <c r="Z105" s="550"/>
      <c r="AA105" s="550"/>
      <c r="AB105" s="550"/>
      <c r="AC105" s="550"/>
      <c r="AD105" s="550"/>
      <c r="AE105" s="550"/>
      <c r="AF105" s="550"/>
      <c r="AG105" s="550"/>
      <c r="AH105" s="550"/>
      <c r="AI105" s="550"/>
      <c r="AJ105" s="1"/>
      <c r="AK105" s="1"/>
    </row>
    <row r="106" spans="1:37" ht="16.5" hidden="1" customHeight="1" thickTop="1" thickBot="1">
      <c r="A106" s="550"/>
      <c r="B106" s="550"/>
      <c r="C106" s="550"/>
      <c r="D106" s="550"/>
      <c r="E106" s="550"/>
      <c r="F106" s="551"/>
      <c r="G106" s="551"/>
      <c r="H106" s="551"/>
      <c r="I106" s="551"/>
      <c r="J106" s="550"/>
      <c r="K106" s="550"/>
      <c r="L106" s="550"/>
      <c r="M106" s="550"/>
      <c r="N106" s="550"/>
      <c r="O106" s="550"/>
      <c r="P106" s="550"/>
      <c r="Q106" s="550"/>
      <c r="R106" s="550"/>
      <c r="S106" s="550"/>
      <c r="T106" s="550"/>
      <c r="U106" s="550"/>
      <c r="V106" s="550"/>
      <c r="W106" s="550"/>
      <c r="X106" s="550"/>
      <c r="Y106" s="550"/>
      <c r="Z106" s="550"/>
      <c r="AA106" s="550"/>
      <c r="AB106" s="550"/>
      <c r="AC106" s="550"/>
      <c r="AD106" s="550"/>
      <c r="AE106" s="550"/>
      <c r="AF106" s="550"/>
      <c r="AG106" s="550"/>
      <c r="AH106" s="550"/>
      <c r="AI106" s="550"/>
      <c r="AJ106" s="1"/>
      <c r="AK106" s="1"/>
    </row>
    <row r="107" spans="1:37" ht="16.5" hidden="1" customHeight="1" thickTop="1" thickBot="1">
      <c r="A107" s="550"/>
      <c r="B107" s="550"/>
      <c r="C107" s="550"/>
      <c r="D107" s="550"/>
      <c r="E107" s="550"/>
      <c r="F107" s="551"/>
      <c r="G107" s="551"/>
      <c r="H107" s="551"/>
      <c r="I107" s="551"/>
      <c r="J107" s="550"/>
      <c r="K107" s="550"/>
      <c r="L107" s="550"/>
      <c r="M107" s="550"/>
      <c r="N107" s="550"/>
      <c r="O107" s="550"/>
      <c r="P107" s="550"/>
      <c r="Q107" s="550"/>
      <c r="R107" s="550"/>
      <c r="S107" s="550"/>
      <c r="T107" s="550"/>
      <c r="U107" s="550"/>
      <c r="V107" s="550"/>
      <c r="W107" s="550"/>
      <c r="X107" s="550"/>
      <c r="Y107" s="550"/>
      <c r="Z107" s="550"/>
      <c r="AA107" s="550"/>
      <c r="AB107" s="550"/>
      <c r="AC107" s="550"/>
      <c r="AD107" s="550"/>
      <c r="AE107" s="550"/>
      <c r="AF107" s="550"/>
      <c r="AG107" s="550"/>
      <c r="AH107" s="550"/>
      <c r="AI107" s="550"/>
      <c r="AJ107" s="1"/>
      <c r="AK107" s="1"/>
    </row>
    <row r="108" spans="1:37" ht="16.5" hidden="1" customHeight="1" thickTop="1" thickBot="1">
      <c r="A108" s="550"/>
      <c r="B108" s="550"/>
      <c r="C108" s="550"/>
      <c r="D108" s="550"/>
      <c r="E108" s="550"/>
      <c r="F108" s="551"/>
      <c r="G108" s="551"/>
      <c r="H108" s="551"/>
      <c r="I108" s="551"/>
      <c r="J108" s="550"/>
      <c r="K108" s="550"/>
      <c r="L108" s="550"/>
      <c r="M108" s="550"/>
      <c r="N108" s="550"/>
      <c r="O108" s="550"/>
      <c r="P108" s="550"/>
      <c r="Q108" s="550"/>
      <c r="R108" s="550"/>
      <c r="S108" s="550"/>
      <c r="T108" s="550"/>
      <c r="U108" s="550"/>
      <c r="V108" s="550"/>
      <c r="W108" s="550"/>
      <c r="X108" s="550"/>
      <c r="Y108" s="550"/>
      <c r="Z108" s="550"/>
      <c r="AA108" s="550"/>
      <c r="AB108" s="550"/>
      <c r="AC108" s="550"/>
      <c r="AD108" s="550"/>
      <c r="AE108" s="550"/>
      <c r="AF108" s="550"/>
      <c r="AG108" s="550"/>
      <c r="AH108" s="550"/>
      <c r="AI108" s="550"/>
      <c r="AJ108" s="1"/>
      <c r="AK108" s="1"/>
    </row>
    <row r="109" spans="1:37" ht="16.5" hidden="1" customHeight="1" thickTop="1" thickBot="1">
      <c r="A109" s="550"/>
      <c r="B109" s="550"/>
      <c r="C109" s="550"/>
      <c r="D109" s="550"/>
      <c r="E109" s="550"/>
      <c r="F109" s="551"/>
      <c r="G109" s="551"/>
      <c r="H109" s="551"/>
      <c r="I109" s="551"/>
      <c r="J109" s="550"/>
      <c r="K109" s="550"/>
      <c r="L109" s="550"/>
      <c r="M109" s="550"/>
      <c r="N109" s="550"/>
      <c r="O109" s="550"/>
      <c r="P109" s="550"/>
      <c r="Q109" s="550"/>
      <c r="R109" s="550"/>
      <c r="S109" s="550"/>
      <c r="T109" s="550"/>
      <c r="U109" s="550"/>
      <c r="V109" s="550"/>
      <c r="W109" s="550"/>
      <c r="X109" s="550"/>
      <c r="Y109" s="550"/>
      <c r="Z109" s="550"/>
      <c r="AA109" s="550"/>
      <c r="AB109" s="550"/>
      <c r="AC109" s="550"/>
      <c r="AD109" s="550"/>
      <c r="AE109" s="550"/>
      <c r="AF109" s="550"/>
      <c r="AG109" s="550"/>
      <c r="AH109" s="550"/>
      <c r="AI109" s="550"/>
      <c r="AJ109" s="1"/>
      <c r="AK109" s="1"/>
    </row>
    <row r="110" spans="1:37" s="12" customFormat="1" ht="19.5" customHeight="1" thickTop="1" thickBot="1">
      <c r="A110" s="511" t="s">
        <v>43</v>
      </c>
      <c r="B110" s="511"/>
      <c r="C110" s="511"/>
      <c r="D110" s="511"/>
      <c r="E110" s="511"/>
      <c r="F110" s="511"/>
      <c r="G110" s="511"/>
      <c r="H110" s="511"/>
      <c r="I110" s="511"/>
      <c r="J110" s="511"/>
      <c r="K110" s="511"/>
      <c r="L110" s="511"/>
      <c r="M110" s="511"/>
      <c r="N110" s="511"/>
      <c r="O110" s="511"/>
      <c r="P110" s="511"/>
      <c r="Q110" s="511"/>
      <c r="R110" s="511"/>
      <c r="S110" s="511"/>
      <c r="T110" s="511"/>
      <c r="U110" s="511"/>
      <c r="V110" s="511"/>
      <c r="W110" s="511"/>
      <c r="X110" s="511"/>
      <c r="Y110" s="511"/>
      <c r="Z110" s="511"/>
      <c r="AA110" s="511"/>
      <c r="AB110" s="511"/>
      <c r="AC110" s="511"/>
      <c r="AD110" s="511"/>
      <c r="AE110" s="511"/>
      <c r="AF110" s="511"/>
      <c r="AG110" s="511"/>
      <c r="AH110" s="511"/>
      <c r="AI110" s="511"/>
    </row>
    <row r="111" spans="1:37" s="12" customFormat="1" ht="15.75" customHeight="1" thickTop="1">
      <c r="A111" s="13"/>
      <c r="B111" s="14"/>
      <c r="C111" s="14"/>
      <c r="D111" s="14"/>
      <c r="E111" s="14"/>
      <c r="F111" s="14"/>
      <c r="G111" s="14"/>
      <c r="H111" s="14"/>
      <c r="I111" s="14"/>
      <c r="J111" s="14"/>
      <c r="K111" s="14"/>
      <c r="L111" s="14"/>
      <c r="M111" s="14"/>
      <c r="N111" s="552" t="s">
        <v>44</v>
      </c>
      <c r="O111" s="552"/>
      <c r="P111" s="552"/>
      <c r="Q111" s="552"/>
      <c r="R111" s="552"/>
      <c r="S111" s="552"/>
      <c r="T111" s="552"/>
      <c r="U111" s="552"/>
      <c r="V111" s="552"/>
      <c r="W111" s="552"/>
      <c r="X111" s="552"/>
      <c r="Y111" s="553" t="s">
        <v>45</v>
      </c>
      <c r="Z111" s="553"/>
      <c r="AA111" s="553"/>
      <c r="AB111" s="553"/>
      <c r="AC111" s="553"/>
      <c r="AD111" s="553"/>
      <c r="AE111" s="553"/>
      <c r="AF111" s="554"/>
      <c r="AG111" s="15"/>
      <c r="AH111" s="16" t="s">
        <v>46</v>
      </c>
      <c r="AI111" s="17" t="s">
        <v>47</v>
      </c>
    </row>
    <row r="112" spans="1:37" s="12" customFormat="1" ht="15" customHeight="1">
      <c r="A112" s="556" t="s">
        <v>48</v>
      </c>
      <c r="B112" s="557"/>
      <c r="C112" s="557"/>
      <c r="D112" s="557"/>
      <c r="E112" s="557"/>
      <c r="F112" s="557"/>
      <c r="G112" s="14" t="s">
        <v>49</v>
      </c>
      <c r="H112" s="18"/>
      <c r="I112" s="14"/>
      <c r="J112" s="14" t="s">
        <v>47</v>
      </c>
      <c r="K112" s="18" t="s">
        <v>50</v>
      </c>
      <c r="L112" s="14"/>
      <c r="M112" s="14"/>
      <c r="N112" s="558"/>
      <c r="O112" s="558"/>
      <c r="P112" s="558"/>
      <c r="Q112" s="558"/>
      <c r="R112" s="558"/>
      <c r="S112" s="558"/>
      <c r="T112" s="558"/>
      <c r="U112" s="558"/>
      <c r="V112" s="558"/>
      <c r="W112" s="558"/>
      <c r="X112" s="558"/>
      <c r="Y112" s="562" t="s">
        <v>51</v>
      </c>
      <c r="Z112" s="557"/>
      <c r="AA112" s="557"/>
      <c r="AB112" s="557"/>
      <c r="AC112" s="557"/>
      <c r="AD112" s="557"/>
      <c r="AE112" s="557"/>
      <c r="AF112" s="563"/>
      <c r="AG112" s="15"/>
      <c r="AH112" s="18"/>
      <c r="AI112" s="19"/>
    </row>
    <row r="113" spans="1:35" s="12" customFormat="1">
      <c r="A113" s="556"/>
      <c r="B113" s="557"/>
      <c r="C113" s="557"/>
      <c r="D113" s="557"/>
      <c r="E113" s="557"/>
      <c r="F113" s="557"/>
      <c r="G113" s="557"/>
      <c r="H113" s="557"/>
      <c r="I113" s="557"/>
      <c r="J113" s="557"/>
      <c r="K113" s="557"/>
      <c r="L113" s="557"/>
      <c r="M113" s="14"/>
      <c r="N113" s="558"/>
      <c r="O113" s="558"/>
      <c r="P113" s="558"/>
      <c r="Q113" s="558"/>
      <c r="R113" s="558"/>
      <c r="S113" s="558"/>
      <c r="T113" s="558"/>
      <c r="U113" s="558"/>
      <c r="V113" s="558"/>
      <c r="W113" s="558"/>
      <c r="X113" s="558"/>
      <c r="Y113" s="14"/>
      <c r="Z113" s="14"/>
      <c r="AA113" s="14"/>
      <c r="AB113" s="14"/>
      <c r="AC113" s="14"/>
      <c r="AD113" s="14"/>
      <c r="AE113" s="14"/>
      <c r="AF113" s="14"/>
      <c r="AG113" s="14"/>
      <c r="AH113" s="14"/>
      <c r="AI113" s="20"/>
    </row>
    <row r="114" spans="1:35" s="12" customFormat="1" ht="15" customHeight="1">
      <c r="A114" s="556"/>
      <c r="B114" s="557"/>
      <c r="C114" s="557"/>
      <c r="D114" s="557"/>
      <c r="E114" s="557"/>
      <c r="F114" s="557"/>
      <c r="G114" s="557"/>
      <c r="H114" s="557"/>
      <c r="I114" s="557"/>
      <c r="J114" s="557"/>
      <c r="K114" s="557"/>
      <c r="L114" s="557"/>
      <c r="M114" s="14"/>
      <c r="N114" s="557" t="s">
        <v>52</v>
      </c>
      <c r="O114" s="557"/>
      <c r="P114" s="557"/>
      <c r="Q114" s="557"/>
      <c r="R114" s="557"/>
      <c r="S114" s="557"/>
      <c r="T114" s="557"/>
      <c r="U114" s="557"/>
      <c r="V114" s="557"/>
      <c r="W114" s="557"/>
      <c r="X114" s="557"/>
      <c r="Y114" s="557" t="s">
        <v>45</v>
      </c>
      <c r="Z114" s="557"/>
      <c r="AA114" s="557"/>
      <c r="AB114" s="557"/>
      <c r="AC114" s="557"/>
      <c r="AD114" s="557"/>
      <c r="AE114" s="557"/>
      <c r="AF114" s="557"/>
      <c r="AG114" s="14"/>
      <c r="AH114" s="21" t="s">
        <v>46</v>
      </c>
      <c r="AI114" s="22" t="s">
        <v>47</v>
      </c>
    </row>
    <row r="115" spans="1:35" s="12" customFormat="1" ht="15" customHeight="1">
      <c r="A115" s="556" t="s">
        <v>53</v>
      </c>
      <c r="B115" s="557"/>
      <c r="C115" s="557"/>
      <c r="D115" s="557"/>
      <c r="E115" s="557"/>
      <c r="F115" s="557"/>
      <c r="G115" s="14" t="s">
        <v>49</v>
      </c>
      <c r="H115" s="18"/>
      <c r="I115" s="14"/>
      <c r="J115" s="14" t="s">
        <v>47</v>
      </c>
      <c r="K115" s="18" t="s">
        <v>50</v>
      </c>
      <c r="L115" s="14"/>
      <c r="M115" s="14"/>
      <c r="N115" s="558"/>
      <c r="O115" s="558"/>
      <c r="P115" s="558"/>
      <c r="Q115" s="558"/>
      <c r="R115" s="558"/>
      <c r="S115" s="558"/>
      <c r="T115" s="558"/>
      <c r="U115" s="558"/>
      <c r="V115" s="558"/>
      <c r="W115" s="558"/>
      <c r="X115" s="558"/>
      <c r="Y115" s="559" t="s">
        <v>51</v>
      </c>
      <c r="Z115" s="560"/>
      <c r="AA115" s="560"/>
      <c r="AB115" s="560"/>
      <c r="AC115" s="560"/>
      <c r="AD115" s="560"/>
      <c r="AE115" s="560"/>
      <c r="AF115" s="561"/>
      <c r="AG115" s="23"/>
      <c r="AH115" s="24"/>
      <c r="AI115" s="25"/>
    </row>
    <row r="116" spans="1:35" s="12" customFormat="1">
      <c r="A116" s="556"/>
      <c r="B116" s="557"/>
      <c r="C116" s="557"/>
      <c r="D116" s="557"/>
      <c r="E116" s="557"/>
      <c r="F116" s="557"/>
      <c r="G116" s="557"/>
      <c r="H116" s="557"/>
      <c r="I116" s="557"/>
      <c r="J116" s="557"/>
      <c r="K116" s="557"/>
      <c r="L116" s="557"/>
      <c r="M116" s="14"/>
      <c r="N116" s="558"/>
      <c r="O116" s="558"/>
      <c r="P116" s="558"/>
      <c r="Q116" s="558"/>
      <c r="R116" s="558"/>
      <c r="S116" s="558"/>
      <c r="T116" s="558"/>
      <c r="U116" s="558"/>
      <c r="V116" s="558"/>
      <c r="W116" s="558"/>
      <c r="X116" s="558"/>
      <c r="Y116" s="26"/>
      <c r="Z116" s="27"/>
      <c r="AA116" s="27"/>
      <c r="AB116" s="27"/>
      <c r="AC116" s="27"/>
      <c r="AD116" s="27"/>
      <c r="AE116" s="27"/>
      <c r="AF116" s="27"/>
      <c r="AG116" s="27"/>
      <c r="AH116" s="27"/>
      <c r="AI116" s="28"/>
    </row>
    <row r="117" spans="1:35" s="12" customFormat="1">
      <c r="A117" s="13"/>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29"/>
      <c r="AI117" s="30"/>
    </row>
    <row r="118" spans="1:35" s="12" customFormat="1" ht="25.5" customHeight="1">
      <c r="A118" s="564" t="s">
        <v>54</v>
      </c>
      <c r="B118" s="565"/>
      <c r="C118" s="565"/>
      <c r="D118" s="565"/>
      <c r="E118" s="565"/>
      <c r="F118" s="565"/>
      <c r="G118" s="565"/>
      <c r="H118" s="565"/>
      <c r="I118" s="565"/>
      <c r="J118" s="565"/>
      <c r="K118" s="565"/>
      <c r="L118" s="565"/>
      <c r="M118" s="565"/>
      <c r="N118" s="565"/>
      <c r="O118" s="565"/>
      <c r="P118" s="565"/>
      <c r="Q118" s="565"/>
      <c r="R118" s="565"/>
      <c r="S118" s="565"/>
      <c r="T118" s="565"/>
      <c r="U118" s="565"/>
      <c r="V118" s="565"/>
      <c r="W118" s="565"/>
      <c r="X118" s="565"/>
      <c r="Y118" s="565"/>
      <c r="Z118" s="565"/>
      <c r="AA118" s="565"/>
      <c r="AB118" s="565"/>
      <c r="AC118" s="565"/>
      <c r="AD118" s="565"/>
      <c r="AE118" s="565"/>
      <c r="AF118" s="565"/>
      <c r="AG118" s="565"/>
      <c r="AH118" s="565"/>
      <c r="AI118" s="566"/>
    </row>
    <row r="119" spans="1:35" s="12" customFormat="1">
      <c r="A119" s="31"/>
      <c r="B119" s="32"/>
      <c r="C119" s="32"/>
      <c r="D119" s="32"/>
      <c r="E119" s="32"/>
      <c r="F119" s="32"/>
      <c r="G119" s="32"/>
      <c r="H119" s="32"/>
      <c r="I119" s="32"/>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20"/>
    </row>
    <row r="120" spans="1:35" s="12" customFormat="1" ht="15" customHeight="1">
      <c r="A120" s="556" t="s">
        <v>55</v>
      </c>
      <c r="B120" s="557"/>
      <c r="C120" s="557"/>
      <c r="D120" s="557"/>
      <c r="E120" s="557"/>
      <c r="F120" s="557"/>
      <c r="G120" s="557" t="s">
        <v>56</v>
      </c>
      <c r="H120" s="557"/>
      <c r="I120" s="18"/>
      <c r="J120" s="14"/>
      <c r="K120" s="557" t="s">
        <v>57</v>
      </c>
      <c r="L120" s="563"/>
      <c r="M120" s="18"/>
      <c r="N120" s="14"/>
      <c r="O120" s="557" t="s">
        <v>58</v>
      </c>
      <c r="P120" s="563"/>
      <c r="Q120" s="18" t="s">
        <v>50</v>
      </c>
      <c r="R120" s="14"/>
      <c r="S120" s="557" t="s">
        <v>59</v>
      </c>
      <c r="T120" s="563"/>
      <c r="U120" s="18"/>
      <c r="V120" s="562" t="s">
        <v>60</v>
      </c>
      <c r="W120" s="557"/>
      <c r="X120" s="557"/>
      <c r="Y120" s="557"/>
      <c r="Z120" s="557"/>
      <c r="AA120" s="557"/>
      <c r="AB120" s="557"/>
      <c r="AC120" s="557"/>
      <c r="AD120" s="557"/>
      <c r="AE120" s="557"/>
      <c r="AF120" s="557"/>
      <c r="AG120" s="557"/>
      <c r="AH120" s="563"/>
      <c r="AI120" s="19"/>
    </row>
    <row r="121" spans="1:35" ht="15.75" thickBot="1">
      <c r="A121" s="33"/>
      <c r="B121" s="34"/>
      <c r="C121" s="34"/>
      <c r="D121" s="34"/>
      <c r="E121" s="34"/>
      <c r="F121" s="34"/>
      <c r="G121" s="34"/>
      <c r="H121" s="34"/>
      <c r="I121" s="34"/>
      <c r="J121" s="34"/>
      <c r="K121" s="34"/>
      <c r="L121" s="34"/>
      <c r="M121" s="34"/>
      <c r="N121" s="34"/>
      <c r="O121" s="34"/>
      <c r="P121" s="34"/>
      <c r="Q121" s="34"/>
      <c r="R121" s="34"/>
      <c r="S121" s="34"/>
      <c r="T121" s="34"/>
      <c r="U121" s="34"/>
      <c r="V121" s="34"/>
      <c r="W121" s="34"/>
      <c r="X121" s="34"/>
      <c r="Y121" s="34"/>
      <c r="Z121" s="34"/>
      <c r="AA121" s="34"/>
      <c r="AB121" s="34"/>
      <c r="AC121" s="34"/>
      <c r="AD121" s="34"/>
      <c r="AE121" s="34"/>
      <c r="AF121" s="34"/>
      <c r="AG121" s="34"/>
      <c r="AH121" s="34"/>
      <c r="AI121" s="35"/>
    </row>
    <row r="122" spans="1:35">
      <c r="A122" s="36"/>
      <c r="B122" s="36"/>
      <c r="C122" s="36"/>
      <c r="D122" s="36"/>
      <c r="E122" s="36"/>
      <c r="F122" s="36"/>
      <c r="AA122" s="37"/>
      <c r="AB122" s="38"/>
      <c r="AH122" s="37"/>
      <c r="AI122" s="37"/>
    </row>
    <row r="123" spans="1:35">
      <c r="AA123" s="37"/>
      <c r="AB123" s="38"/>
      <c r="AH123" s="37"/>
      <c r="AI123" s="37"/>
    </row>
    <row r="124" spans="1:35" ht="15" customHeight="1">
      <c r="AA124" s="37"/>
      <c r="AB124" s="38"/>
      <c r="AH124" s="37"/>
      <c r="AI124" s="37"/>
    </row>
    <row r="125" spans="1:35" ht="15" customHeight="1">
      <c r="AA125" s="37"/>
      <c r="AB125" s="38"/>
      <c r="AH125" s="37"/>
      <c r="AI125" s="37"/>
    </row>
    <row r="126" spans="1:35" ht="15" customHeight="1">
      <c r="A126" s="37" t="s">
        <v>61</v>
      </c>
      <c r="AA126" s="37"/>
      <c r="AB126" s="38"/>
      <c r="AH126" s="37"/>
      <c r="AI126" s="37"/>
    </row>
    <row r="127" spans="1:35" ht="15" customHeight="1">
      <c r="A127" s="37" t="s">
        <v>62</v>
      </c>
      <c r="AA127" s="37"/>
      <c r="AB127" s="38"/>
      <c r="AH127" s="37"/>
      <c r="AI127" s="37"/>
    </row>
    <row r="128" spans="1:35" ht="15" customHeight="1">
      <c r="AA128" s="37"/>
      <c r="AB128" s="38"/>
      <c r="AH128" s="37"/>
      <c r="AI128" s="37"/>
    </row>
    <row r="129" spans="1:39" ht="15" customHeight="1">
      <c r="A129" s="37" t="s">
        <v>2</v>
      </c>
      <c r="B129" s="555" t="s">
        <v>63</v>
      </c>
      <c r="C129" s="555"/>
      <c r="D129" s="555"/>
      <c r="E129" s="555"/>
      <c r="F129" s="555"/>
      <c r="G129" s="555"/>
      <c r="H129" s="555"/>
      <c r="I129" s="555"/>
      <c r="AA129" s="37"/>
      <c r="AB129" s="38"/>
      <c r="AH129" s="37"/>
      <c r="AI129" s="37"/>
    </row>
    <row r="130" spans="1:39" ht="15" customHeight="1">
      <c r="AA130" s="37"/>
      <c r="AB130" s="38"/>
      <c r="AH130" s="37"/>
      <c r="AI130" s="37"/>
      <c r="AJ130" s="39"/>
      <c r="AK130" s="39"/>
      <c r="AL130" s="39"/>
      <c r="AM130" s="39"/>
    </row>
    <row r="131" spans="1:39" ht="15" customHeight="1">
      <c r="B131" s="37" t="str">
        <f>CONCATENATE(AB131,"",AC131)</f>
        <v>0.1 Servizi istituzionali, generali e di gestione</v>
      </c>
      <c r="AA131" s="37"/>
      <c r="AB131" s="38" t="s">
        <v>64</v>
      </c>
      <c r="AC131" s="37" t="s">
        <v>65</v>
      </c>
      <c r="AH131" s="37"/>
      <c r="AI131" s="37"/>
      <c r="AJ131" s="39"/>
      <c r="AK131" s="39"/>
      <c r="AL131" s="39"/>
      <c r="AM131" s="39"/>
    </row>
    <row r="132" spans="1:39" ht="15" customHeight="1">
      <c r="B132" s="37" t="str">
        <f t="shared" ref="B132:B153" si="0">CONCATENATE(AB132,"",AC132)</f>
        <v>0.2 Giustizia</v>
      </c>
      <c r="AA132" s="37"/>
      <c r="AB132" s="38" t="s">
        <v>66</v>
      </c>
      <c r="AC132" s="37" t="s">
        <v>67</v>
      </c>
      <c r="AH132" s="37"/>
      <c r="AI132" s="37"/>
      <c r="AJ132" s="39"/>
      <c r="AK132" s="39"/>
      <c r="AL132" s="39"/>
      <c r="AM132" s="39"/>
    </row>
    <row r="133" spans="1:39">
      <c r="B133" s="37" t="str">
        <f t="shared" si="0"/>
        <v>0.3 Ordine pubblico e sicurezza</v>
      </c>
      <c r="AA133" s="37"/>
      <c r="AB133" s="38" t="s">
        <v>68</v>
      </c>
      <c r="AC133" s="37" t="s">
        <v>69</v>
      </c>
      <c r="AH133" s="37"/>
      <c r="AI133" s="37"/>
      <c r="AJ133" s="39"/>
      <c r="AK133" s="39"/>
      <c r="AL133" s="39"/>
      <c r="AM133" s="39"/>
    </row>
    <row r="134" spans="1:39">
      <c r="B134" s="37" t="str">
        <f t="shared" si="0"/>
        <v>0.4 Istruzione e diritto allo studio</v>
      </c>
      <c r="AA134" s="37"/>
      <c r="AB134" s="38" t="s">
        <v>70</v>
      </c>
      <c r="AC134" s="37" t="s">
        <v>71</v>
      </c>
      <c r="AH134" s="37"/>
      <c r="AI134" s="37"/>
      <c r="AJ134" s="40"/>
      <c r="AK134" s="40"/>
      <c r="AL134" s="40"/>
      <c r="AM134" s="39"/>
    </row>
    <row r="135" spans="1:39">
      <c r="B135" s="37" t="str">
        <f t="shared" si="0"/>
        <v>0.5 Tutela e valorizzazione dei beni e delle attività culturali</v>
      </c>
      <c r="AA135" s="37"/>
      <c r="AB135" s="38" t="s">
        <v>72</v>
      </c>
      <c r="AC135" s="37" t="s">
        <v>73</v>
      </c>
      <c r="AH135" s="37"/>
      <c r="AI135" s="37"/>
      <c r="AJ135" s="39"/>
      <c r="AK135" s="39"/>
      <c r="AL135" s="39"/>
      <c r="AM135" s="39"/>
    </row>
    <row r="136" spans="1:39">
      <c r="B136" s="37" t="str">
        <f t="shared" si="0"/>
        <v>0.6 Politiche giovanili, sport e tempo libero</v>
      </c>
      <c r="AA136" s="37"/>
      <c r="AB136" s="38" t="s">
        <v>74</v>
      </c>
      <c r="AC136" s="37" t="s">
        <v>75</v>
      </c>
      <c r="AH136" s="37"/>
      <c r="AI136" s="37"/>
      <c r="AJ136" s="40"/>
      <c r="AK136" s="40"/>
      <c r="AL136" s="40"/>
      <c r="AM136" s="39"/>
    </row>
    <row r="137" spans="1:39">
      <c r="B137" s="37" t="str">
        <f t="shared" si="0"/>
        <v>0.7 Turismo</v>
      </c>
      <c r="AA137" s="37"/>
      <c r="AB137" s="38" t="s">
        <v>76</v>
      </c>
      <c r="AC137" s="37" t="s">
        <v>77</v>
      </c>
      <c r="AH137" s="37"/>
      <c r="AI137" s="37"/>
      <c r="AJ137" s="40"/>
      <c r="AK137" s="40"/>
      <c r="AL137" s="40"/>
      <c r="AM137" s="39"/>
    </row>
    <row r="138" spans="1:39">
      <c r="B138" s="37" t="str">
        <f t="shared" si="0"/>
        <v>0.8 Assetto del territorio ed edilizia abitativa</v>
      </c>
      <c r="AA138" s="37"/>
      <c r="AB138" s="38" t="s">
        <v>78</v>
      </c>
      <c r="AC138" s="37" t="s">
        <v>79</v>
      </c>
      <c r="AH138" s="37"/>
      <c r="AI138" s="37"/>
      <c r="AJ138" s="40"/>
      <c r="AK138" s="40"/>
      <c r="AL138" s="40"/>
      <c r="AM138" s="39"/>
    </row>
    <row r="139" spans="1:39">
      <c r="B139" s="37" t="str">
        <f t="shared" si="0"/>
        <v>0.9Sviluppo sostenibile e tutela del territorio e dell'ambiente</v>
      </c>
      <c r="AA139" s="37"/>
      <c r="AB139" s="38" t="s">
        <v>80</v>
      </c>
      <c r="AC139" s="37" t="s">
        <v>81</v>
      </c>
      <c r="AH139" s="37"/>
      <c r="AI139" s="37"/>
      <c r="AJ139" s="40"/>
      <c r="AK139" s="40"/>
      <c r="AL139" s="40"/>
      <c r="AM139" s="39"/>
    </row>
    <row r="140" spans="1:39">
      <c r="B140" s="37" t="str">
        <f t="shared" si="0"/>
        <v>10   Trasporti e diritto alla mobilità</v>
      </c>
      <c r="AA140" s="37"/>
      <c r="AB140" s="38" t="s">
        <v>82</v>
      </c>
      <c r="AC140" s="37" t="s">
        <v>83</v>
      </c>
      <c r="AH140" s="37"/>
      <c r="AI140" s="37"/>
      <c r="AJ140" s="40"/>
      <c r="AK140" s="40"/>
      <c r="AL140" s="40"/>
      <c r="AM140" s="39"/>
    </row>
    <row r="141" spans="1:39">
      <c r="B141" s="37" t="str">
        <f t="shared" si="0"/>
        <v>11    Soccorso civile</v>
      </c>
      <c r="AA141" s="37"/>
      <c r="AB141" s="38" t="s">
        <v>84</v>
      </c>
      <c r="AC141" s="37" t="s">
        <v>85</v>
      </c>
      <c r="AH141" s="37"/>
      <c r="AI141" s="37"/>
      <c r="AJ141" s="40"/>
      <c r="AK141" s="40"/>
      <c r="AL141" s="40"/>
      <c r="AM141" s="39"/>
    </row>
    <row r="142" spans="1:39">
      <c r="B142" s="37" t="str">
        <f t="shared" si="0"/>
        <v>12   Diritti sociali, politiche sociali e famiglia</v>
      </c>
      <c r="AA142" s="37"/>
      <c r="AB142" s="38" t="s">
        <v>86</v>
      </c>
      <c r="AC142" s="37" t="s">
        <v>87</v>
      </c>
      <c r="AH142" s="37"/>
      <c r="AI142" s="37"/>
      <c r="AJ142" s="40"/>
      <c r="AK142" s="40"/>
      <c r="AL142" s="40"/>
      <c r="AM142" s="39"/>
    </row>
    <row r="143" spans="1:39">
      <c r="B143" s="37" t="str">
        <f t="shared" si="0"/>
        <v>13   Tutela della salute</v>
      </c>
      <c r="AA143" s="37"/>
      <c r="AB143" s="38" t="s">
        <v>88</v>
      </c>
      <c r="AC143" s="37" t="s">
        <v>89</v>
      </c>
      <c r="AH143" s="37"/>
      <c r="AI143" s="37"/>
      <c r="AJ143" s="40"/>
      <c r="AK143" s="40"/>
      <c r="AL143" s="40"/>
      <c r="AM143" s="39"/>
    </row>
    <row r="144" spans="1:39">
      <c r="B144" s="37" t="str">
        <f t="shared" si="0"/>
        <v>14   Sviluppo economico e competitività</v>
      </c>
      <c r="AA144" s="37"/>
      <c r="AB144" s="38" t="s">
        <v>90</v>
      </c>
      <c r="AC144" s="37" t="s">
        <v>91</v>
      </c>
      <c r="AH144" s="37"/>
      <c r="AI144" s="37"/>
      <c r="AJ144" s="40"/>
      <c r="AK144" s="40"/>
      <c r="AL144" s="40"/>
      <c r="AM144" s="39"/>
    </row>
    <row r="145" spans="1:39">
      <c r="B145" s="37" t="str">
        <f t="shared" si="0"/>
        <v>15   Politiche per il lavoro e la formazione professionale</v>
      </c>
      <c r="AA145" s="37"/>
      <c r="AB145" s="38" t="s">
        <v>92</v>
      </c>
      <c r="AC145" s="37" t="s">
        <v>93</v>
      </c>
      <c r="AH145" s="37"/>
      <c r="AI145" s="37"/>
      <c r="AJ145" s="40"/>
      <c r="AK145" s="40"/>
      <c r="AL145" s="40"/>
      <c r="AM145" s="39"/>
    </row>
    <row r="146" spans="1:39">
      <c r="B146" s="37" t="str">
        <f t="shared" si="0"/>
        <v>16   Agricoltura, politiche agroalimentari e pesca</v>
      </c>
      <c r="AA146" s="37"/>
      <c r="AB146" s="38" t="s">
        <v>94</v>
      </c>
      <c r="AC146" s="37" t="s">
        <v>95</v>
      </c>
      <c r="AH146" s="37"/>
      <c r="AI146" s="37"/>
      <c r="AJ146" s="40"/>
      <c r="AK146" s="40"/>
      <c r="AL146" s="40"/>
      <c r="AM146" s="39"/>
    </row>
    <row r="147" spans="1:39">
      <c r="B147" s="37" t="str">
        <f t="shared" si="0"/>
        <v>17  Energia e diversificazione delle fonti energetiche</v>
      </c>
      <c r="AA147" s="37"/>
      <c r="AB147" s="38" t="s">
        <v>96</v>
      </c>
      <c r="AC147" s="37" t="s">
        <v>97</v>
      </c>
      <c r="AH147" s="37"/>
      <c r="AI147" s="37"/>
      <c r="AJ147" s="40"/>
      <c r="AK147" s="40"/>
      <c r="AL147" s="40"/>
      <c r="AM147" s="39"/>
    </row>
    <row r="148" spans="1:39">
      <c r="B148" s="37" t="str">
        <f t="shared" si="0"/>
        <v>18   Relazioni con le altre autonomie territoriali e locali</v>
      </c>
      <c r="AA148" s="37"/>
      <c r="AB148" s="38" t="s">
        <v>98</v>
      </c>
      <c r="AC148" s="37" t="s">
        <v>99</v>
      </c>
      <c r="AH148" s="37"/>
      <c r="AI148" s="37"/>
      <c r="AJ148" s="40"/>
      <c r="AK148" s="40"/>
      <c r="AL148" s="40"/>
      <c r="AM148" s="39"/>
    </row>
    <row r="149" spans="1:39">
      <c r="B149" s="37" t="str">
        <f t="shared" si="0"/>
        <v>19  Relazioni internazionali</v>
      </c>
      <c r="AA149" s="37"/>
      <c r="AB149" s="38" t="s">
        <v>100</v>
      </c>
      <c r="AC149" s="37" t="s">
        <v>101</v>
      </c>
      <c r="AH149" s="37"/>
      <c r="AI149" s="37"/>
      <c r="AJ149" s="40"/>
      <c r="AK149" s="40"/>
      <c r="AL149" s="40"/>
      <c r="AM149" s="39"/>
    </row>
    <row r="150" spans="1:39">
      <c r="B150" s="37" t="str">
        <f t="shared" si="0"/>
        <v>20   Fondi e accantonamenti</v>
      </c>
      <c r="AA150" s="37"/>
      <c r="AB150" s="38" t="s">
        <v>102</v>
      </c>
      <c r="AC150" s="37" t="s">
        <v>103</v>
      </c>
      <c r="AH150" s="37"/>
      <c r="AI150" s="37"/>
      <c r="AJ150" s="40"/>
      <c r="AK150" s="40"/>
      <c r="AL150" s="40"/>
      <c r="AM150" s="39"/>
    </row>
    <row r="151" spans="1:39">
      <c r="B151" s="37" t="str">
        <f t="shared" si="0"/>
        <v>50   Debito pubblico</v>
      </c>
      <c r="AA151" s="37"/>
      <c r="AB151" s="38" t="s">
        <v>104</v>
      </c>
      <c r="AC151" s="37" t="s">
        <v>105</v>
      </c>
      <c r="AH151" s="37"/>
      <c r="AI151" s="37"/>
      <c r="AJ151" s="40"/>
      <c r="AK151" s="40"/>
      <c r="AL151" s="40"/>
      <c r="AM151" s="39"/>
    </row>
    <row r="152" spans="1:39">
      <c r="B152" s="37" t="str">
        <f t="shared" si="0"/>
        <v>60   Anticipazioni finanziarie</v>
      </c>
      <c r="AA152" s="37"/>
      <c r="AB152" s="38" t="s">
        <v>106</v>
      </c>
      <c r="AC152" s="37" t="s">
        <v>107</v>
      </c>
      <c r="AH152" s="37"/>
      <c r="AI152" s="37"/>
      <c r="AJ152" s="40"/>
      <c r="AK152" s="40"/>
      <c r="AL152" s="40"/>
      <c r="AM152" s="39"/>
    </row>
    <row r="153" spans="1:39" ht="15" customHeight="1">
      <c r="B153" s="37" t="str">
        <f t="shared" si="0"/>
        <v>99  Servizi per conto terzi</v>
      </c>
      <c r="AA153" s="37"/>
      <c r="AB153" s="38" t="s">
        <v>108</v>
      </c>
      <c r="AC153" s="37" t="s">
        <v>109</v>
      </c>
      <c r="AH153" s="37"/>
      <c r="AI153" s="37"/>
      <c r="AJ153" s="37"/>
      <c r="AK153" s="37"/>
      <c r="AL153" s="37"/>
      <c r="AM153" s="37"/>
    </row>
    <row r="154" spans="1:39" ht="15" customHeight="1">
      <c r="B154" s="555"/>
      <c r="C154" s="555"/>
      <c r="D154" s="555"/>
      <c r="E154" s="555"/>
      <c r="F154" s="555"/>
      <c r="G154" s="555"/>
      <c r="H154" s="555"/>
      <c r="I154" s="555"/>
      <c r="J154" s="555"/>
      <c r="K154" s="555"/>
      <c r="L154" s="555"/>
      <c r="M154" s="555"/>
      <c r="N154" s="555"/>
      <c r="AA154" s="37"/>
      <c r="AB154" s="38"/>
      <c r="AH154" s="37"/>
      <c r="AI154" s="37"/>
      <c r="AJ154" s="41"/>
      <c r="AK154" s="41"/>
      <c r="AL154" s="41"/>
      <c r="AM154" s="41"/>
    </row>
    <row r="155" spans="1:39" s="40" customFormat="1">
      <c r="A155" s="37"/>
      <c r="B155" s="555" t="s">
        <v>110</v>
      </c>
      <c r="C155" s="555"/>
      <c r="D155" s="555"/>
      <c r="E155" s="555"/>
      <c r="F155" s="555"/>
      <c r="G155" s="555"/>
      <c r="H155" s="555"/>
      <c r="I155" s="555"/>
      <c r="J155" s="555"/>
      <c r="K155" s="555"/>
      <c r="L155" s="555"/>
      <c r="M155" s="555"/>
      <c r="N155" s="555"/>
      <c r="O155" s="37"/>
      <c r="P155" s="37"/>
      <c r="Q155" s="37"/>
      <c r="R155" s="37"/>
      <c r="S155" s="37"/>
      <c r="T155" s="37"/>
      <c r="U155" s="37"/>
      <c r="V155" s="37"/>
      <c r="W155" s="37"/>
      <c r="X155" s="37"/>
      <c r="Y155" s="37"/>
      <c r="Z155" s="37"/>
      <c r="AA155" s="37"/>
      <c r="AB155" s="38"/>
      <c r="AC155" s="37"/>
      <c r="AD155" s="37"/>
      <c r="AE155" s="37"/>
      <c r="AF155" s="37"/>
      <c r="AG155" s="37"/>
      <c r="AH155" s="37"/>
      <c r="AI155" s="37"/>
    </row>
    <row r="156" spans="1:39" s="40" customFormat="1">
      <c r="A156" s="37"/>
      <c r="B156" s="37" t="str">
        <f t="shared" ref="B156:B218" si="1">CONCATENATE(AB156,"",AC156)</f>
        <v>0.1   Organi istituzionali</v>
      </c>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c r="AA156" s="37"/>
      <c r="AB156" s="38" t="s">
        <v>111</v>
      </c>
      <c r="AC156" s="37" t="s">
        <v>112</v>
      </c>
      <c r="AD156" s="37"/>
      <c r="AE156" s="37"/>
      <c r="AF156" s="37"/>
      <c r="AG156" s="37"/>
      <c r="AH156" s="37"/>
      <c r="AI156" s="37"/>
    </row>
    <row r="157" spans="1:39" s="40" customFormat="1">
      <c r="A157" s="37"/>
      <c r="B157" s="37" t="str">
        <f t="shared" si="1"/>
        <v>0.2   Segreteria generale</v>
      </c>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c r="AA157" s="37"/>
      <c r="AB157" s="38" t="s">
        <v>113</v>
      </c>
      <c r="AC157" s="37" t="s">
        <v>114</v>
      </c>
      <c r="AD157" s="37"/>
      <c r="AE157" s="37"/>
      <c r="AF157" s="37"/>
      <c r="AG157" s="37"/>
      <c r="AH157" s="37"/>
      <c r="AI157" s="37"/>
    </row>
    <row r="158" spans="1:39" s="40" customFormat="1">
      <c r="A158" s="37"/>
      <c r="B158" s="37" t="str">
        <f t="shared" si="1"/>
        <v>0.3 Gestione economica, finanziaria, programmazione e provveditorato</v>
      </c>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c r="AA158" s="37"/>
      <c r="AB158" s="38" t="s">
        <v>68</v>
      </c>
      <c r="AC158" s="37" t="s">
        <v>115</v>
      </c>
      <c r="AD158" s="37"/>
      <c r="AE158" s="37"/>
      <c r="AF158" s="37"/>
      <c r="AG158" s="37"/>
      <c r="AH158" s="37"/>
      <c r="AI158" s="37"/>
    </row>
    <row r="159" spans="1:39" s="40" customFormat="1">
      <c r="A159" s="37"/>
      <c r="B159" s="37" t="str">
        <f t="shared" si="1"/>
        <v>0.4 Gestione delle entrate tributarie e servizi fiscal</v>
      </c>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c r="AA159" s="37"/>
      <c r="AB159" s="38" t="s">
        <v>70</v>
      </c>
      <c r="AC159" s="37" t="s">
        <v>116</v>
      </c>
      <c r="AD159" s="37"/>
      <c r="AE159" s="37"/>
      <c r="AF159" s="37"/>
      <c r="AG159" s="37"/>
      <c r="AH159" s="37"/>
      <c r="AI159" s="37"/>
    </row>
    <row r="160" spans="1:39" s="40" customFormat="1">
      <c r="A160" s="37"/>
      <c r="B160" s="37" t="str">
        <f t="shared" si="1"/>
        <v>0.5 Gestione dei beni demaniali e patrimo</v>
      </c>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c r="AA160" s="37"/>
      <c r="AB160" s="38" t="s">
        <v>72</v>
      </c>
      <c r="AC160" s="37" t="s">
        <v>117</v>
      </c>
      <c r="AD160" s="37"/>
      <c r="AE160" s="37"/>
      <c r="AF160" s="37"/>
      <c r="AG160" s="37"/>
      <c r="AH160" s="37"/>
      <c r="AI160" s="37"/>
    </row>
    <row r="161" spans="1:35" s="40" customFormat="1">
      <c r="A161" s="37"/>
      <c r="B161" s="37" t="str">
        <f t="shared" si="1"/>
        <v>0.6 Ufficio tecnico</v>
      </c>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c r="AA161" s="37"/>
      <c r="AB161" s="38" t="s">
        <v>74</v>
      </c>
      <c r="AC161" s="37" t="s">
        <v>118</v>
      </c>
      <c r="AD161" s="37"/>
      <c r="AE161" s="37"/>
      <c r="AF161" s="37"/>
      <c r="AG161" s="37"/>
      <c r="AH161" s="37"/>
      <c r="AI161" s="37"/>
    </row>
    <row r="162" spans="1:35" s="40" customFormat="1">
      <c r="A162" s="37"/>
      <c r="B162" s="37" t="str">
        <f t="shared" si="1"/>
        <v>0.7  Elezioni e consultazioni popolari - Anagrafe e stato civile</v>
      </c>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c r="AA162" s="37"/>
      <c r="AB162" s="38" t="s">
        <v>119</v>
      </c>
      <c r="AC162" s="37" t="s">
        <v>120</v>
      </c>
      <c r="AD162" s="37"/>
      <c r="AE162" s="37"/>
      <c r="AF162" s="37"/>
      <c r="AG162" s="37"/>
      <c r="AH162" s="37"/>
      <c r="AI162" s="37"/>
    </row>
    <row r="163" spans="1:35" s="40" customFormat="1">
      <c r="A163" s="37"/>
      <c r="B163" s="37" t="str">
        <f t="shared" si="1"/>
        <v>0.8 Statistica e sistemi informativi</v>
      </c>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c r="AA163" s="37"/>
      <c r="AB163" s="38" t="s">
        <v>78</v>
      </c>
      <c r="AC163" s="37" t="s">
        <v>121</v>
      </c>
      <c r="AD163" s="37"/>
      <c r="AE163" s="37"/>
      <c r="AF163" s="37"/>
      <c r="AG163" s="37"/>
      <c r="AH163" s="37"/>
      <c r="AI163" s="37"/>
    </row>
    <row r="164" spans="1:35" s="40" customFormat="1">
      <c r="A164" s="37"/>
      <c r="B164" s="37" t="str">
        <f t="shared" si="1"/>
        <v>0.9 Assistenza tecnico-amministrativa agli enti locali</v>
      </c>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c r="AA164" s="37"/>
      <c r="AB164" s="38" t="s">
        <v>122</v>
      </c>
      <c r="AC164" s="37" t="s">
        <v>123</v>
      </c>
      <c r="AD164" s="37"/>
      <c r="AE164" s="37"/>
      <c r="AF164" s="37"/>
      <c r="AG164" s="37"/>
      <c r="AH164" s="37"/>
      <c r="AI164" s="37"/>
    </row>
    <row r="165" spans="1:35" s="40" customFormat="1">
      <c r="A165" s="37"/>
      <c r="B165" s="37" t="str">
        <f t="shared" si="1"/>
        <v>10 Risorse umane</v>
      </c>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c r="AA165" s="37"/>
      <c r="AB165" s="38" t="s">
        <v>124</v>
      </c>
      <c r="AC165" s="37" t="s">
        <v>125</v>
      </c>
      <c r="AD165" s="37"/>
      <c r="AE165" s="37"/>
      <c r="AF165" s="37"/>
      <c r="AG165" s="37"/>
      <c r="AH165" s="37"/>
      <c r="AI165" s="37"/>
    </row>
    <row r="166" spans="1:35" s="40" customFormat="1">
      <c r="A166" s="37"/>
      <c r="B166" s="37" t="str">
        <f t="shared" si="1"/>
        <v>11 Altri servizi generali</v>
      </c>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c r="AA166" s="37"/>
      <c r="AB166" s="38" t="s">
        <v>126</v>
      </c>
      <c r="AC166" s="37" t="s">
        <v>127</v>
      </c>
      <c r="AD166" s="37"/>
      <c r="AE166" s="37"/>
      <c r="AF166" s="37"/>
      <c r="AG166" s="37"/>
      <c r="AH166" s="37"/>
      <c r="AI166" s="37"/>
    </row>
    <row r="167" spans="1:35" s="40" customFormat="1">
      <c r="A167" s="37"/>
      <c r="B167" s="37" t="str">
        <f t="shared" si="1"/>
        <v>0.1  Uffici giudiziari</v>
      </c>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c r="AA167" s="37"/>
      <c r="AB167" s="38" t="s">
        <v>128</v>
      </c>
      <c r="AC167" s="37" t="s">
        <v>129</v>
      </c>
      <c r="AD167" s="37"/>
      <c r="AE167" s="37"/>
      <c r="AF167" s="37"/>
      <c r="AG167" s="37"/>
      <c r="AH167" s="37"/>
      <c r="AI167" s="37"/>
    </row>
    <row r="168" spans="1:35" s="40" customFormat="1">
      <c r="A168" s="37"/>
      <c r="B168" s="37" t="str">
        <f t="shared" si="1"/>
        <v>0.2 Casa circondariale e altri servizi</v>
      </c>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c r="AA168" s="37"/>
      <c r="AB168" s="38" t="s">
        <v>66</v>
      </c>
      <c r="AC168" s="37" t="s">
        <v>130</v>
      </c>
      <c r="AD168" s="37"/>
      <c r="AE168" s="37"/>
      <c r="AF168" s="37"/>
      <c r="AG168" s="37"/>
      <c r="AH168" s="37"/>
      <c r="AI168" s="37"/>
    </row>
    <row r="169" spans="1:35" s="40" customFormat="1">
      <c r="A169" s="37"/>
      <c r="B169" s="37" t="str">
        <f t="shared" si="1"/>
        <v>0.1 Polizia locale e amministrativa</v>
      </c>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c r="AA169" s="37"/>
      <c r="AB169" s="38" t="s">
        <v>64</v>
      </c>
      <c r="AC169" s="37" t="s">
        <v>131</v>
      </c>
      <c r="AD169" s="37"/>
      <c r="AE169" s="37"/>
      <c r="AF169" s="37"/>
      <c r="AG169" s="37"/>
      <c r="AH169" s="37"/>
      <c r="AI169" s="37"/>
    </row>
    <row r="170" spans="1:35" s="40" customFormat="1">
      <c r="A170" s="37"/>
      <c r="B170" s="37" t="str">
        <f t="shared" si="1"/>
        <v>0.2 Sistema integrato di sicurezza urbana</v>
      </c>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c r="AA170" s="37"/>
      <c r="AB170" s="38" t="s">
        <v>66</v>
      </c>
      <c r="AC170" s="37" t="s">
        <v>132</v>
      </c>
      <c r="AD170" s="37"/>
      <c r="AE170" s="37"/>
      <c r="AF170" s="37"/>
      <c r="AG170" s="37"/>
      <c r="AH170" s="37"/>
      <c r="AI170" s="37"/>
    </row>
    <row r="171" spans="1:35" s="40" customFormat="1">
      <c r="A171" s="37"/>
      <c r="B171" s="37" t="str">
        <f t="shared" si="1"/>
        <v>0.1 Istruzione prescolastica</v>
      </c>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c r="AA171" s="37"/>
      <c r="AB171" s="38" t="s">
        <v>64</v>
      </c>
      <c r="AC171" s="37" t="s">
        <v>133</v>
      </c>
      <c r="AD171" s="37"/>
      <c r="AE171" s="37"/>
      <c r="AF171" s="37"/>
      <c r="AG171" s="37"/>
      <c r="AH171" s="37"/>
      <c r="AI171" s="37"/>
    </row>
    <row r="172" spans="1:35" s="40" customFormat="1">
      <c r="A172" s="37"/>
      <c r="B172" s="37" t="str">
        <f t="shared" si="1"/>
        <v>0.2 Altri ordini di istruzione non universitaria</v>
      </c>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c r="AA172" s="37"/>
      <c r="AB172" s="38" t="s">
        <v>66</v>
      </c>
      <c r="AC172" s="37" t="s">
        <v>134</v>
      </c>
      <c r="AD172" s="37"/>
      <c r="AE172" s="37"/>
      <c r="AF172" s="37"/>
      <c r="AG172" s="37"/>
      <c r="AH172" s="37"/>
      <c r="AI172" s="37"/>
    </row>
    <row r="173" spans="1:35" s="40" customFormat="1">
      <c r="A173" s="37"/>
      <c r="B173" s="37" t="str">
        <f t="shared" si="1"/>
        <v>0.4 Istruzione universitaria</v>
      </c>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c r="AA173" s="37"/>
      <c r="AB173" s="38" t="s">
        <v>70</v>
      </c>
      <c r="AC173" s="37" t="s">
        <v>135</v>
      </c>
      <c r="AD173" s="37"/>
      <c r="AE173" s="37"/>
      <c r="AF173" s="37"/>
      <c r="AG173" s="37"/>
      <c r="AH173" s="37"/>
      <c r="AI173" s="37"/>
    </row>
    <row r="174" spans="1:35" s="40" customFormat="1">
      <c r="A174" s="37"/>
      <c r="B174" s="37" t="str">
        <f t="shared" si="1"/>
        <v>0.5 Istruzione tecnica superiore</v>
      </c>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c r="AA174" s="37"/>
      <c r="AB174" s="38" t="s">
        <v>72</v>
      </c>
      <c r="AC174" s="37" t="s">
        <v>136</v>
      </c>
      <c r="AD174" s="37"/>
      <c r="AE174" s="37"/>
      <c r="AF174" s="37"/>
      <c r="AG174" s="37"/>
      <c r="AH174" s="37"/>
      <c r="AI174" s="37"/>
    </row>
    <row r="175" spans="1:35" s="40" customFormat="1">
      <c r="A175" s="37"/>
      <c r="B175" s="37" t="str">
        <f t="shared" si="1"/>
        <v>0.6 Servizi ausiliari all’istruzione</v>
      </c>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c r="AA175" s="37"/>
      <c r="AB175" s="38" t="s">
        <v>74</v>
      </c>
      <c r="AC175" s="37" t="s">
        <v>137</v>
      </c>
      <c r="AD175" s="37"/>
      <c r="AE175" s="37"/>
      <c r="AF175" s="37"/>
      <c r="AG175" s="37"/>
      <c r="AH175" s="37"/>
      <c r="AI175" s="37"/>
    </row>
    <row r="176" spans="1:35" s="40" customFormat="1">
      <c r="A176" s="37"/>
      <c r="B176" s="37" t="str">
        <f t="shared" si="1"/>
        <v>0.7  Diritto allo studio</v>
      </c>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c r="AA176" s="37"/>
      <c r="AB176" s="38" t="s">
        <v>119</v>
      </c>
      <c r="AC176" s="37" t="s">
        <v>138</v>
      </c>
      <c r="AD176" s="37"/>
      <c r="AE176" s="37"/>
      <c r="AF176" s="37"/>
      <c r="AG176" s="37"/>
      <c r="AH176" s="37"/>
      <c r="AI176" s="37"/>
    </row>
    <row r="177" spans="1:35" s="40" customFormat="1">
      <c r="A177" s="37"/>
      <c r="B177" s="37" t="str">
        <f t="shared" si="1"/>
        <v>0.1 Valorizzazione dei beni di interesse storico</v>
      </c>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c r="AA177" s="37"/>
      <c r="AB177" s="38" t="s">
        <v>64</v>
      </c>
      <c r="AC177" s="37" t="s">
        <v>139</v>
      </c>
      <c r="AD177" s="37"/>
      <c r="AE177" s="37"/>
      <c r="AF177" s="37"/>
      <c r="AG177" s="37"/>
      <c r="AH177" s="37"/>
      <c r="AI177" s="37"/>
    </row>
    <row r="178" spans="1:35" s="40" customFormat="1">
      <c r="A178" s="37"/>
      <c r="B178" s="37" t="str">
        <f t="shared" si="1"/>
        <v>0.2 Attività culturali e interventi diversi nel settore culturale</v>
      </c>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c r="AA178" s="37"/>
      <c r="AB178" s="38" t="s">
        <v>66</v>
      </c>
      <c r="AC178" s="37" t="s">
        <v>140</v>
      </c>
      <c r="AD178" s="37"/>
      <c r="AE178" s="37"/>
      <c r="AF178" s="37"/>
      <c r="AG178" s="37"/>
      <c r="AH178" s="37"/>
      <c r="AI178" s="37"/>
    </row>
    <row r="179" spans="1:35" s="40" customFormat="1">
      <c r="A179" s="37"/>
      <c r="B179" s="37" t="str">
        <f t="shared" si="1"/>
        <v>0.1 Sport e tempo libero</v>
      </c>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c r="AA179" s="37"/>
      <c r="AB179" s="38" t="s">
        <v>64</v>
      </c>
      <c r="AC179" s="37" t="s">
        <v>141</v>
      </c>
      <c r="AD179" s="37"/>
      <c r="AE179" s="37"/>
      <c r="AF179" s="37"/>
      <c r="AG179" s="37"/>
      <c r="AH179" s="37"/>
      <c r="AI179" s="37"/>
    </row>
    <row r="180" spans="1:35" s="40" customFormat="1">
      <c r="A180" s="37"/>
      <c r="B180" s="37" t="str">
        <f t="shared" si="1"/>
        <v>0.2 Giovani</v>
      </c>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c r="AA180" s="37"/>
      <c r="AB180" s="38" t="s">
        <v>66</v>
      </c>
      <c r="AC180" s="37" t="s">
        <v>142</v>
      </c>
      <c r="AD180" s="37"/>
      <c r="AE180" s="37"/>
      <c r="AF180" s="37"/>
      <c r="AG180" s="37"/>
      <c r="AH180" s="37"/>
      <c r="AI180" s="37"/>
    </row>
    <row r="181" spans="1:35" s="40" customFormat="1">
      <c r="A181" s="37"/>
      <c r="B181" s="37" t="str">
        <f t="shared" si="1"/>
        <v>0.1 Sviluppo e valorizzazione del turismo</v>
      </c>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c r="AA181" s="37"/>
      <c r="AB181" s="38" t="s">
        <v>64</v>
      </c>
      <c r="AC181" s="37" t="s">
        <v>143</v>
      </c>
      <c r="AD181" s="37"/>
      <c r="AE181" s="37"/>
      <c r="AF181" s="37"/>
      <c r="AG181" s="37"/>
      <c r="AH181" s="37"/>
      <c r="AI181" s="37"/>
    </row>
    <row r="182" spans="1:35" s="40" customFormat="1">
      <c r="A182" s="37"/>
      <c r="B182" s="37" t="str">
        <f t="shared" si="1"/>
        <v>0.1  Urbanistica e assetto del territorio</v>
      </c>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c r="AA182" s="37"/>
      <c r="AB182" s="38" t="s">
        <v>128</v>
      </c>
      <c r="AC182" s="37" t="s">
        <v>144</v>
      </c>
      <c r="AD182" s="37"/>
      <c r="AE182" s="37"/>
      <c r="AF182" s="37"/>
      <c r="AG182" s="37"/>
      <c r="AH182" s="37"/>
      <c r="AI182" s="37"/>
    </row>
    <row r="183" spans="1:35" s="40" customFormat="1">
      <c r="A183" s="37"/>
      <c r="B183" s="37" t="str">
        <f t="shared" si="1"/>
        <v>0.2 Edilizia residenziale pubblica e locale e piani di edilizia economico-popolare</v>
      </c>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c r="AA183" s="37"/>
      <c r="AB183" s="38" t="s">
        <v>66</v>
      </c>
      <c r="AC183" s="37" t="s">
        <v>145</v>
      </c>
      <c r="AD183" s="37"/>
      <c r="AE183" s="37"/>
      <c r="AF183" s="37"/>
      <c r="AG183" s="37"/>
      <c r="AH183" s="37"/>
      <c r="AI183" s="37"/>
    </row>
    <row r="184" spans="1:35" s="40" customFormat="1">
      <c r="A184" s="37"/>
      <c r="B184" s="37" t="str">
        <f t="shared" si="1"/>
        <v>0.1 Difesa del suolo</v>
      </c>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c r="AA184" s="37"/>
      <c r="AB184" s="38" t="s">
        <v>64</v>
      </c>
      <c r="AC184" s="37" t="s">
        <v>146</v>
      </c>
      <c r="AD184" s="37"/>
      <c r="AE184" s="37"/>
      <c r="AF184" s="37"/>
      <c r="AG184" s="37"/>
      <c r="AH184" s="37"/>
      <c r="AI184" s="37"/>
    </row>
    <row r="185" spans="1:35" s="40" customFormat="1">
      <c r="A185" s="37"/>
      <c r="B185" s="37" t="str">
        <f t="shared" si="1"/>
        <v>0.2 Tutela, valorizzazione e recupero ambientale</v>
      </c>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c r="AA185" s="37"/>
      <c r="AB185" s="38" t="s">
        <v>66</v>
      </c>
      <c r="AC185" s="37" t="s">
        <v>147</v>
      </c>
      <c r="AD185" s="37"/>
      <c r="AE185" s="37"/>
      <c r="AF185" s="37"/>
      <c r="AG185" s="37"/>
      <c r="AH185" s="37"/>
      <c r="AI185" s="37"/>
    </row>
    <row r="186" spans="1:35" s="40" customFormat="1">
      <c r="A186" s="37"/>
      <c r="B186" s="37" t="str">
        <f t="shared" si="1"/>
        <v>0.3 Rifiuti</v>
      </c>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c r="AA186" s="37"/>
      <c r="AB186" s="38" t="s">
        <v>68</v>
      </c>
      <c r="AC186" s="37" t="s">
        <v>148</v>
      </c>
      <c r="AD186" s="37"/>
      <c r="AE186" s="37"/>
      <c r="AF186" s="37"/>
      <c r="AG186" s="37"/>
      <c r="AH186" s="37"/>
      <c r="AI186" s="37"/>
    </row>
    <row r="187" spans="1:35" s="40" customFormat="1">
      <c r="A187" s="37"/>
      <c r="B187" s="37" t="str">
        <f t="shared" si="1"/>
        <v>0.4 Servizio idrico integrato</v>
      </c>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c r="AA187" s="37"/>
      <c r="AB187" s="38" t="s">
        <v>70</v>
      </c>
      <c r="AC187" s="37" t="s">
        <v>149</v>
      </c>
      <c r="AD187" s="37"/>
      <c r="AE187" s="37"/>
      <c r="AF187" s="37"/>
      <c r="AG187" s="37"/>
      <c r="AH187" s="37"/>
      <c r="AI187" s="37"/>
    </row>
    <row r="188" spans="1:35" s="40" customFormat="1">
      <c r="A188" s="37"/>
      <c r="B188" s="37" t="str">
        <f t="shared" si="1"/>
        <v>0.5 Aree protette, parchi naturali, protezione naturalistica e forestazione</v>
      </c>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c r="AA188" s="37"/>
      <c r="AB188" s="38" t="s">
        <v>72</v>
      </c>
      <c r="AC188" s="37" t="s">
        <v>150</v>
      </c>
      <c r="AD188" s="37"/>
      <c r="AE188" s="37"/>
      <c r="AF188" s="37"/>
      <c r="AG188" s="37"/>
      <c r="AH188" s="37"/>
      <c r="AI188" s="37"/>
    </row>
    <row r="189" spans="1:35" s="40" customFormat="1">
      <c r="A189" s="37"/>
      <c r="B189" s="37" t="str">
        <f t="shared" si="1"/>
        <v>0.6 Tutela e valorizzazione delle risorse idriche</v>
      </c>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c r="AA189" s="37"/>
      <c r="AB189" s="38" t="s">
        <v>74</v>
      </c>
      <c r="AC189" s="37" t="s">
        <v>151</v>
      </c>
      <c r="AD189" s="37"/>
      <c r="AE189" s="37"/>
      <c r="AF189" s="37"/>
      <c r="AG189" s="37"/>
      <c r="AH189" s="37"/>
      <c r="AI189" s="37"/>
    </row>
    <row r="190" spans="1:35" s="40" customFormat="1">
      <c r="A190" s="37"/>
      <c r="B190" s="37" t="str">
        <f t="shared" si="1"/>
        <v>0.7 Sviluppo sostenibile territorio montano piccoli Comuni</v>
      </c>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c r="AA190" s="37"/>
      <c r="AB190" s="38" t="s">
        <v>76</v>
      </c>
      <c r="AC190" s="37" t="s">
        <v>152</v>
      </c>
      <c r="AD190" s="37"/>
      <c r="AE190" s="37"/>
      <c r="AF190" s="37"/>
      <c r="AG190" s="37"/>
      <c r="AH190" s="37"/>
      <c r="AI190" s="37"/>
    </row>
    <row r="191" spans="1:35" s="40" customFormat="1">
      <c r="A191" s="37"/>
      <c r="B191" s="37" t="str">
        <f t="shared" si="1"/>
        <v>0.8 Qualità dell'aria e riduzione dell'inquinamento</v>
      </c>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c r="AA191" s="37"/>
      <c r="AB191" s="38" t="s">
        <v>78</v>
      </c>
      <c r="AC191" s="37" t="s">
        <v>153</v>
      </c>
      <c r="AD191" s="37"/>
      <c r="AE191" s="37"/>
      <c r="AF191" s="37"/>
      <c r="AG191" s="37"/>
      <c r="AH191" s="37"/>
      <c r="AI191" s="37"/>
    </row>
    <row r="192" spans="1:35" s="40" customFormat="1">
      <c r="A192" s="37"/>
      <c r="B192" s="37" t="str">
        <f t="shared" si="1"/>
        <v>0.1 Trasporto ferroviario</v>
      </c>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c r="AA192" s="37"/>
      <c r="AB192" s="38" t="s">
        <v>64</v>
      </c>
      <c r="AC192" s="37" t="s">
        <v>154</v>
      </c>
      <c r="AD192" s="37"/>
      <c r="AE192" s="37"/>
      <c r="AF192" s="37"/>
      <c r="AG192" s="37"/>
      <c r="AH192" s="37"/>
      <c r="AI192" s="37"/>
    </row>
    <row r="193" spans="1:35" s="40" customFormat="1">
      <c r="A193" s="37"/>
      <c r="B193" s="37" t="str">
        <f t="shared" si="1"/>
        <v>0.2 Trasporto pubblico locale</v>
      </c>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c r="AA193" s="37"/>
      <c r="AB193" s="38" t="s">
        <v>66</v>
      </c>
      <c r="AC193" s="37" t="s">
        <v>155</v>
      </c>
      <c r="AD193" s="37"/>
      <c r="AE193" s="37"/>
      <c r="AF193" s="37"/>
      <c r="AG193" s="37"/>
      <c r="AH193" s="37"/>
      <c r="AI193" s="37"/>
    </row>
    <row r="194" spans="1:35" s="40" customFormat="1">
      <c r="A194" s="37"/>
      <c r="B194" s="37" t="str">
        <f t="shared" si="1"/>
        <v>0.3 Trasporto per vie d'acqua</v>
      </c>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c r="AA194" s="37"/>
      <c r="AB194" s="38" t="s">
        <v>68</v>
      </c>
      <c r="AC194" s="37" t="s">
        <v>156</v>
      </c>
      <c r="AD194" s="37"/>
      <c r="AE194" s="37"/>
      <c r="AF194" s="37"/>
      <c r="AG194" s="37"/>
      <c r="AH194" s="37"/>
      <c r="AI194" s="37"/>
    </row>
    <row r="195" spans="1:35" s="40" customFormat="1">
      <c r="A195" s="37"/>
      <c r="B195" s="37" t="str">
        <f t="shared" si="1"/>
        <v>0.4 Altre modalità di trasporto</v>
      </c>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c r="AA195" s="37"/>
      <c r="AB195" s="38" t="s">
        <v>70</v>
      </c>
      <c r="AC195" s="37" t="s">
        <v>157</v>
      </c>
      <c r="AD195" s="37"/>
      <c r="AE195" s="37"/>
      <c r="AF195" s="37"/>
      <c r="AG195" s="37"/>
      <c r="AH195" s="37"/>
      <c r="AI195" s="37"/>
    </row>
    <row r="196" spans="1:35" s="40" customFormat="1">
      <c r="A196" s="37"/>
      <c r="B196" s="37" t="str">
        <f t="shared" si="1"/>
        <v>0.5  Viabilità e infrastrutture stradali</v>
      </c>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c r="AA196" s="37"/>
      <c r="AB196" s="38" t="s">
        <v>158</v>
      </c>
      <c r="AC196" s="37" t="s">
        <v>159</v>
      </c>
      <c r="AD196" s="37"/>
      <c r="AE196" s="37"/>
      <c r="AF196" s="37"/>
      <c r="AG196" s="37"/>
      <c r="AH196" s="37"/>
      <c r="AI196" s="37"/>
    </row>
    <row r="197" spans="1:35" s="40" customFormat="1">
      <c r="A197" s="37"/>
      <c r="B197" s="37" t="str">
        <f t="shared" si="1"/>
        <v>0.1  Sistema di protezione civile</v>
      </c>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c r="AA197" s="37"/>
      <c r="AB197" s="38" t="s">
        <v>128</v>
      </c>
      <c r="AC197" s="37" t="s">
        <v>160</v>
      </c>
      <c r="AD197" s="37"/>
      <c r="AE197" s="37"/>
      <c r="AF197" s="37"/>
      <c r="AG197" s="37"/>
      <c r="AH197" s="37"/>
      <c r="AI197" s="37"/>
    </row>
    <row r="198" spans="1:35" s="40" customFormat="1">
      <c r="A198" s="37"/>
      <c r="B198" s="37" t="str">
        <f t="shared" si="1"/>
        <v>0.2   Interventi a seguito di calamità naturali</v>
      </c>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c r="AA198" s="37"/>
      <c r="AB198" s="38" t="s">
        <v>113</v>
      </c>
      <c r="AC198" s="37" t="s">
        <v>161</v>
      </c>
      <c r="AD198" s="37"/>
      <c r="AE198" s="37"/>
      <c r="AF198" s="37"/>
      <c r="AG198" s="37"/>
      <c r="AH198" s="37"/>
      <c r="AI198" s="37"/>
    </row>
    <row r="199" spans="1:35" s="40" customFormat="1">
      <c r="A199" s="37"/>
      <c r="B199" s="37" t="str">
        <f t="shared" si="1"/>
        <v>0.1   Interventi per l'infanzia e i minori e per asili nido</v>
      </c>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c r="AA199" s="37"/>
      <c r="AB199" s="38" t="s">
        <v>111</v>
      </c>
      <c r="AC199" s="37" t="s">
        <v>162</v>
      </c>
      <c r="AD199" s="37"/>
      <c r="AE199" s="37"/>
      <c r="AF199" s="37"/>
      <c r="AG199" s="37"/>
      <c r="AH199" s="37"/>
      <c r="AI199" s="37"/>
    </row>
    <row r="200" spans="1:35" s="40" customFormat="1">
      <c r="A200" s="37"/>
      <c r="B200" s="37" t="str">
        <f t="shared" si="1"/>
        <v>0.2  Interventi per la disabilità</v>
      </c>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c r="AA200" s="37"/>
      <c r="AB200" s="38" t="s">
        <v>163</v>
      </c>
      <c r="AC200" s="37" t="s">
        <v>164</v>
      </c>
      <c r="AD200" s="37"/>
      <c r="AE200" s="37"/>
      <c r="AF200" s="37"/>
      <c r="AG200" s="37"/>
      <c r="AH200" s="37"/>
      <c r="AI200" s="37"/>
    </row>
    <row r="201" spans="1:35" s="40" customFormat="1">
      <c r="A201" s="37"/>
      <c r="B201" s="37" t="str">
        <f t="shared" si="1"/>
        <v>0.3  Interventi per gli anziani</v>
      </c>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c r="AA201" s="37"/>
      <c r="AB201" s="38" t="s">
        <v>165</v>
      </c>
      <c r="AC201" s="37" t="s">
        <v>166</v>
      </c>
      <c r="AD201" s="37"/>
      <c r="AE201" s="37"/>
      <c r="AF201" s="37"/>
      <c r="AG201" s="37"/>
      <c r="AH201" s="37"/>
      <c r="AI201" s="37"/>
    </row>
    <row r="202" spans="1:35" s="40" customFormat="1">
      <c r="A202" s="37"/>
      <c r="B202" s="37" t="str">
        <f t="shared" si="1"/>
        <v>0.4  Interventi per soggetti a rischio di esclusione sociale</v>
      </c>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c r="AA202" s="37"/>
      <c r="AB202" s="38" t="s">
        <v>167</v>
      </c>
      <c r="AC202" s="37" t="s">
        <v>168</v>
      </c>
      <c r="AD202" s="37"/>
      <c r="AE202" s="37"/>
      <c r="AF202" s="37"/>
      <c r="AG202" s="37"/>
      <c r="AH202" s="37"/>
      <c r="AI202" s="37"/>
    </row>
    <row r="203" spans="1:35" s="40" customFormat="1">
      <c r="A203" s="37"/>
      <c r="B203" s="37" t="str">
        <f t="shared" si="1"/>
        <v>0.5 Interventi per le famiglie</v>
      </c>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c r="AA203" s="37"/>
      <c r="AB203" s="38" t="s">
        <v>72</v>
      </c>
      <c r="AC203" s="37" t="s">
        <v>169</v>
      </c>
      <c r="AD203" s="37"/>
      <c r="AE203" s="37"/>
      <c r="AF203" s="37"/>
      <c r="AG203" s="37"/>
      <c r="AH203" s="37"/>
      <c r="AI203" s="37"/>
    </row>
    <row r="204" spans="1:35" s="40" customFormat="1">
      <c r="A204" s="37"/>
      <c r="B204" s="37" t="str">
        <f t="shared" si="1"/>
        <v>0.6 Interventi per il diritto alla casa</v>
      </c>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c r="AA204" s="37"/>
      <c r="AB204" s="38" t="s">
        <v>74</v>
      </c>
      <c r="AC204" s="37" t="s">
        <v>170</v>
      </c>
      <c r="AD204" s="37"/>
      <c r="AE204" s="37"/>
      <c r="AF204" s="37"/>
      <c r="AG204" s="37"/>
      <c r="AH204" s="37"/>
      <c r="AI204" s="37"/>
    </row>
    <row r="205" spans="1:35" s="40" customFormat="1">
      <c r="A205" s="37"/>
      <c r="B205" s="37" t="str">
        <f t="shared" si="1"/>
        <v>0.7 Programmazione e governo della rete dei servizi sociosanitari e sociali</v>
      </c>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c r="AA205" s="37"/>
      <c r="AB205" s="38" t="s">
        <v>76</v>
      </c>
      <c r="AC205" s="37" t="s">
        <v>171</v>
      </c>
      <c r="AD205" s="37"/>
      <c r="AE205" s="37"/>
      <c r="AF205" s="37"/>
      <c r="AG205" s="37"/>
      <c r="AH205" s="37"/>
      <c r="AI205" s="37"/>
    </row>
    <row r="206" spans="1:35" s="40" customFormat="1">
      <c r="A206" s="37"/>
      <c r="B206" s="37" t="str">
        <f t="shared" si="1"/>
        <v>0.8 Cooperazione e associazionismo</v>
      </c>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c r="AA206" s="37"/>
      <c r="AB206" s="38" t="s">
        <v>78</v>
      </c>
      <c r="AC206" s="37" t="s">
        <v>172</v>
      </c>
      <c r="AD206" s="37"/>
      <c r="AE206" s="37"/>
      <c r="AF206" s="37"/>
      <c r="AG206" s="37"/>
      <c r="AH206" s="37"/>
      <c r="AI206" s="37"/>
    </row>
    <row r="207" spans="1:35" s="40" customFormat="1">
      <c r="A207" s="37"/>
      <c r="B207" s="37" t="str">
        <f t="shared" si="1"/>
        <v>0.9 Servizio necroscopico e cimiteriale</v>
      </c>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c r="AA207" s="37"/>
      <c r="AB207" s="38" t="s">
        <v>122</v>
      </c>
      <c r="AC207" s="37" t="s">
        <v>173</v>
      </c>
      <c r="AD207" s="37"/>
      <c r="AE207" s="37"/>
      <c r="AF207" s="37"/>
      <c r="AG207" s="37"/>
      <c r="AH207" s="37"/>
      <c r="AI207" s="37"/>
    </row>
    <row r="208" spans="1:35" s="40" customFormat="1">
      <c r="A208" s="37"/>
      <c r="B208" s="37" t="str">
        <f t="shared" si="1"/>
        <v>0.1 Industria, PMI e Artigianato</v>
      </c>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c r="AA208" s="37"/>
      <c r="AB208" s="38" t="s">
        <v>64</v>
      </c>
      <c r="AC208" s="37" t="s">
        <v>174</v>
      </c>
      <c r="AD208" s="37"/>
      <c r="AE208" s="37"/>
      <c r="AF208" s="37"/>
      <c r="AG208" s="37"/>
      <c r="AH208" s="37"/>
      <c r="AI208" s="37"/>
    </row>
    <row r="209" spans="1:35" s="40" customFormat="1">
      <c r="A209" s="37"/>
      <c r="B209" s="37" t="str">
        <f t="shared" si="1"/>
        <v>0.2 Commercio - reti distributive - tutela dei consumatori</v>
      </c>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c r="AA209" s="37"/>
      <c r="AB209" s="38" t="s">
        <v>66</v>
      </c>
      <c r="AC209" s="37" t="s">
        <v>175</v>
      </c>
      <c r="AD209" s="37"/>
      <c r="AE209" s="37"/>
      <c r="AF209" s="37"/>
      <c r="AG209" s="37"/>
      <c r="AH209" s="37"/>
      <c r="AI209" s="37"/>
    </row>
    <row r="210" spans="1:35" s="40" customFormat="1">
      <c r="A210" s="37"/>
      <c r="B210" s="37" t="str">
        <f t="shared" si="1"/>
        <v>0.3  Ricerca e innovazione</v>
      </c>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c r="AA210" s="37"/>
      <c r="AB210" s="38" t="s">
        <v>165</v>
      </c>
      <c r="AC210" s="37" t="s">
        <v>176</v>
      </c>
      <c r="AD210" s="37"/>
      <c r="AE210" s="37"/>
      <c r="AF210" s="37"/>
      <c r="AG210" s="37"/>
      <c r="AH210" s="37"/>
      <c r="AI210" s="37"/>
    </row>
    <row r="211" spans="1:35" s="40" customFormat="1">
      <c r="A211" s="37"/>
      <c r="B211" s="37" t="str">
        <f t="shared" si="1"/>
        <v>0.4  Reti e altri servizi di pubblica utilità</v>
      </c>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c r="AA211" s="37"/>
      <c r="AB211" s="38" t="s">
        <v>167</v>
      </c>
      <c r="AC211" s="37" t="s">
        <v>177</v>
      </c>
      <c r="AD211" s="37"/>
      <c r="AE211" s="37"/>
      <c r="AF211" s="37"/>
      <c r="AG211" s="37"/>
      <c r="AH211" s="37"/>
      <c r="AI211" s="37"/>
    </row>
    <row r="212" spans="1:35" s="40" customFormat="1">
      <c r="A212" s="37"/>
      <c r="B212" s="37" t="str">
        <f t="shared" si="1"/>
        <v>0.1  Servizi per lo sviluppo del mercato del lavoro</v>
      </c>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c r="AA212" s="37"/>
      <c r="AB212" s="38" t="s">
        <v>128</v>
      </c>
      <c r="AC212" s="37" t="s">
        <v>178</v>
      </c>
      <c r="AD212" s="37"/>
      <c r="AE212" s="37"/>
      <c r="AF212" s="37"/>
      <c r="AG212" s="37"/>
      <c r="AH212" s="37"/>
      <c r="AI212" s="37"/>
    </row>
    <row r="213" spans="1:35" s="40" customFormat="1">
      <c r="A213" s="37"/>
      <c r="B213" s="37" t="str">
        <f t="shared" si="1"/>
        <v>0.2Formazione professionale</v>
      </c>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c r="AA213" s="37"/>
      <c r="AB213" s="38" t="s">
        <v>179</v>
      </c>
      <c r="AC213" s="37" t="s">
        <v>180</v>
      </c>
      <c r="AD213" s="37"/>
      <c r="AE213" s="37"/>
      <c r="AF213" s="37"/>
      <c r="AG213" s="37"/>
      <c r="AH213" s="37"/>
      <c r="AI213" s="37"/>
    </row>
    <row r="214" spans="1:35" s="40" customFormat="1">
      <c r="A214" s="37"/>
      <c r="B214" s="37" t="str">
        <f t="shared" si="1"/>
        <v>0.3  Sostegno all'occupazione</v>
      </c>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c r="AA214" s="37"/>
      <c r="AB214" s="38" t="s">
        <v>165</v>
      </c>
      <c r="AC214" s="37" t="s">
        <v>181</v>
      </c>
      <c r="AD214" s="37"/>
      <c r="AE214" s="37"/>
      <c r="AF214" s="37"/>
      <c r="AG214" s="37"/>
      <c r="AH214" s="37"/>
      <c r="AI214" s="37"/>
    </row>
    <row r="215" spans="1:35" s="40" customFormat="1">
      <c r="A215" s="37"/>
      <c r="B215" s="37" t="str">
        <f t="shared" si="1"/>
        <v>0.1  Sviluppo del settore agricolo e del sistema agroalimentare</v>
      </c>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c r="AA215" s="37"/>
      <c r="AB215" s="38" t="s">
        <v>128</v>
      </c>
      <c r="AC215" s="37" t="s">
        <v>182</v>
      </c>
      <c r="AD215" s="37"/>
      <c r="AE215" s="37"/>
      <c r="AF215" s="37"/>
      <c r="AG215" s="37"/>
      <c r="AH215" s="37"/>
      <c r="AI215" s="37"/>
    </row>
    <row r="216" spans="1:35" s="40" customFormat="1">
      <c r="A216" s="37"/>
      <c r="B216" s="37" t="str">
        <f t="shared" si="1"/>
        <v>0.2  Caccia e pesca</v>
      </c>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c r="AA216" s="37"/>
      <c r="AB216" s="38" t="s">
        <v>163</v>
      </c>
      <c r="AC216" s="37" t="s">
        <v>183</v>
      </c>
      <c r="AD216" s="37"/>
      <c r="AE216" s="37"/>
      <c r="AF216" s="37"/>
      <c r="AG216" s="37"/>
      <c r="AH216" s="37"/>
      <c r="AI216" s="37"/>
    </row>
    <row r="217" spans="1:35" s="40" customFormat="1">
      <c r="A217" s="37"/>
      <c r="B217" s="37" t="str">
        <f t="shared" si="1"/>
        <v>0.1  Fonti energetiche</v>
      </c>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c r="AA217" s="37"/>
      <c r="AB217" s="38" t="s">
        <v>128</v>
      </c>
      <c r="AC217" s="37" t="s">
        <v>184</v>
      </c>
      <c r="AD217" s="37"/>
      <c r="AE217" s="37"/>
      <c r="AF217" s="37"/>
      <c r="AG217" s="37"/>
      <c r="AH217" s="37"/>
      <c r="AI217" s="37"/>
    </row>
    <row r="218" spans="1:35" s="40" customFormat="1">
      <c r="A218" s="37"/>
      <c r="B218" s="37" t="str">
        <f t="shared" si="1"/>
        <v>0.1  Relazioni finanziarie con le altre autonomie territoriali</v>
      </c>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c r="AA218" s="37"/>
      <c r="AB218" s="38" t="s">
        <v>128</v>
      </c>
      <c r="AC218" s="37" t="s">
        <v>185</v>
      </c>
      <c r="AD218" s="37"/>
      <c r="AE218" s="37"/>
      <c r="AF218" s="37"/>
      <c r="AG218" s="37"/>
      <c r="AH218" s="37"/>
      <c r="AI218" s="37"/>
    </row>
    <row r="219" spans="1:35" s="40" customFormat="1">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c r="AA219" s="37"/>
      <c r="AB219" s="38"/>
      <c r="AC219" s="37"/>
      <c r="AD219" s="37"/>
      <c r="AE219" s="37"/>
      <c r="AF219" s="37"/>
      <c r="AG219" s="37"/>
      <c r="AH219" s="37"/>
      <c r="AI219" s="37"/>
    </row>
    <row r="220" spans="1:35" s="40" customFormat="1">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c r="AA220" s="37"/>
      <c r="AB220" s="38"/>
      <c r="AC220" s="37"/>
      <c r="AD220" s="37"/>
      <c r="AE220" s="37"/>
      <c r="AF220" s="37"/>
      <c r="AG220" s="37"/>
      <c r="AH220" s="37"/>
      <c r="AI220" s="37"/>
    </row>
    <row r="221" spans="1:35" s="40" customFormat="1">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c r="AA221" s="37"/>
      <c r="AB221" s="38"/>
      <c r="AC221" s="37"/>
      <c r="AD221" s="37"/>
      <c r="AE221" s="37"/>
      <c r="AF221" s="37"/>
      <c r="AG221" s="37"/>
      <c r="AH221" s="37"/>
      <c r="AI221" s="37"/>
    </row>
    <row r="222" spans="1:35" s="40" customFormat="1">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c r="AA222" s="37"/>
      <c r="AB222" s="38"/>
      <c r="AC222" s="37"/>
      <c r="AD222" s="37"/>
      <c r="AE222" s="37"/>
      <c r="AF222" s="37"/>
      <c r="AG222" s="37"/>
      <c r="AH222" s="37"/>
      <c r="AI222" s="37"/>
    </row>
    <row r="223" spans="1:35" s="40" customFormat="1">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c r="AA223" s="37"/>
      <c r="AB223" s="38"/>
      <c r="AC223" s="37"/>
      <c r="AD223" s="37"/>
      <c r="AE223" s="37"/>
      <c r="AF223" s="37"/>
      <c r="AG223" s="37"/>
      <c r="AH223" s="37"/>
      <c r="AI223" s="37"/>
    </row>
    <row r="224" spans="1:35" s="40" customFormat="1">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c r="AA224" s="37"/>
      <c r="AB224" s="38"/>
      <c r="AC224" s="37"/>
      <c r="AD224" s="37"/>
      <c r="AE224" s="37"/>
      <c r="AF224" s="37"/>
      <c r="AG224" s="37"/>
      <c r="AH224" s="37"/>
      <c r="AI224" s="37"/>
    </row>
    <row r="225" spans="1:35" s="40" customFormat="1">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c r="AA225" s="37"/>
      <c r="AB225" s="38"/>
      <c r="AC225" s="37"/>
      <c r="AD225" s="37"/>
      <c r="AE225" s="37"/>
      <c r="AF225" s="37"/>
      <c r="AG225" s="37"/>
      <c r="AH225" s="37"/>
      <c r="AI225" s="37"/>
    </row>
    <row r="226" spans="1:35" s="40" customFormat="1">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c r="AA226" s="37"/>
      <c r="AB226" s="38"/>
      <c r="AC226" s="37"/>
      <c r="AD226" s="37"/>
      <c r="AE226" s="37"/>
      <c r="AF226" s="37"/>
      <c r="AG226" s="37"/>
      <c r="AH226" s="37"/>
      <c r="AI226" s="37"/>
    </row>
    <row r="227" spans="1:35" s="40" customFormat="1">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c r="AA227" s="37"/>
      <c r="AB227" s="38"/>
      <c r="AC227" s="37"/>
      <c r="AD227" s="37"/>
      <c r="AE227" s="37"/>
      <c r="AF227" s="37"/>
      <c r="AG227" s="37"/>
      <c r="AH227" s="37"/>
      <c r="AI227" s="37"/>
    </row>
    <row r="228" spans="1:35" s="40" customFormat="1">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c r="AA228" s="37"/>
      <c r="AB228" s="38"/>
      <c r="AC228" s="37"/>
      <c r="AD228" s="37"/>
      <c r="AE228" s="37"/>
      <c r="AF228" s="37"/>
      <c r="AG228" s="37"/>
      <c r="AH228" s="37"/>
      <c r="AI228" s="37"/>
    </row>
    <row r="229" spans="1:35" s="40" customFormat="1">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c r="AA229" s="37"/>
      <c r="AB229" s="38"/>
      <c r="AC229" s="37"/>
      <c r="AD229" s="37"/>
      <c r="AE229" s="37"/>
      <c r="AF229" s="37"/>
      <c r="AG229" s="37"/>
      <c r="AH229" s="37"/>
      <c r="AI229" s="37"/>
    </row>
    <row r="230" spans="1:35" s="40" customFormat="1">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c r="AA230" s="37"/>
      <c r="AB230" s="38"/>
      <c r="AC230" s="37"/>
      <c r="AD230" s="37"/>
      <c r="AE230" s="37"/>
      <c r="AF230" s="37"/>
      <c r="AG230" s="37"/>
      <c r="AH230" s="37"/>
      <c r="AI230" s="37"/>
    </row>
    <row r="231" spans="1:35" s="40" customFormat="1">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c r="AA231" s="37"/>
      <c r="AB231" s="38"/>
      <c r="AC231" s="37"/>
      <c r="AD231" s="37"/>
      <c r="AE231" s="37"/>
      <c r="AF231" s="37"/>
      <c r="AG231" s="37"/>
      <c r="AH231" s="37"/>
      <c r="AI231" s="37"/>
    </row>
    <row r="232" spans="1:35" s="40" customFormat="1">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c r="AA232" s="37"/>
      <c r="AB232" s="38"/>
      <c r="AC232" s="37"/>
      <c r="AD232" s="37"/>
      <c r="AE232" s="37"/>
      <c r="AF232" s="37"/>
      <c r="AG232" s="37"/>
      <c r="AH232" s="37"/>
      <c r="AI232" s="37"/>
    </row>
    <row r="233" spans="1:35" s="40" customFormat="1">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c r="AA233" s="37"/>
      <c r="AB233" s="38"/>
      <c r="AC233" s="37"/>
      <c r="AD233" s="37"/>
      <c r="AE233" s="37"/>
      <c r="AF233" s="37"/>
      <c r="AG233" s="37"/>
      <c r="AH233" s="37"/>
      <c r="AI233" s="37"/>
    </row>
    <row r="234" spans="1:35" s="40" customFormat="1">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c r="AA234" s="37"/>
      <c r="AB234" s="38"/>
      <c r="AC234" s="37"/>
      <c r="AD234" s="37"/>
      <c r="AE234" s="37"/>
      <c r="AF234" s="37"/>
      <c r="AG234" s="37"/>
      <c r="AH234" s="37"/>
      <c r="AI234" s="37"/>
    </row>
    <row r="235" spans="1:35" s="40" customFormat="1">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c r="AA235" s="37"/>
      <c r="AB235" s="38"/>
      <c r="AC235" s="37"/>
      <c r="AD235" s="37"/>
      <c r="AE235" s="37"/>
      <c r="AF235" s="37"/>
      <c r="AG235" s="37"/>
      <c r="AH235" s="37"/>
      <c r="AI235" s="37"/>
    </row>
    <row r="236" spans="1:35" s="40" customFormat="1">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c r="AA236" s="37"/>
      <c r="AB236" s="38"/>
      <c r="AC236" s="37"/>
      <c r="AD236" s="37"/>
      <c r="AE236" s="37"/>
      <c r="AF236" s="37"/>
      <c r="AG236" s="37"/>
      <c r="AH236" s="37"/>
      <c r="AI236" s="37"/>
    </row>
    <row r="237" spans="1:35">
      <c r="AA237" s="37"/>
      <c r="AB237" s="38"/>
      <c r="AH237" s="37"/>
      <c r="AI237" s="37"/>
    </row>
    <row r="238" spans="1:35">
      <c r="AA238" s="37"/>
      <c r="AB238" s="38"/>
      <c r="AH238" s="37"/>
      <c r="AI238" s="37"/>
    </row>
    <row r="239" spans="1:35">
      <c r="AA239" s="37"/>
      <c r="AB239" s="38"/>
      <c r="AH239" s="37"/>
      <c r="AI239" s="37"/>
    </row>
    <row r="240" spans="1:35">
      <c r="AA240" s="37"/>
      <c r="AB240" s="38"/>
      <c r="AH240" s="37"/>
      <c r="AI240" s="37"/>
    </row>
    <row r="241" spans="27:35">
      <c r="AA241" s="37"/>
      <c r="AB241" s="38"/>
      <c r="AH241" s="37"/>
      <c r="AI241" s="37"/>
    </row>
    <row r="242" spans="27:35">
      <c r="AA242" s="37"/>
      <c r="AB242" s="38"/>
      <c r="AH242" s="37"/>
      <c r="AI242" s="37"/>
    </row>
    <row r="243" spans="27:35">
      <c r="AA243" s="37"/>
      <c r="AB243" s="38"/>
      <c r="AH243" s="37"/>
      <c r="AI243" s="37"/>
    </row>
    <row r="244" spans="27:35">
      <c r="AA244" s="37"/>
      <c r="AB244" s="38"/>
      <c r="AH244" s="37"/>
      <c r="AI244" s="37"/>
    </row>
    <row r="245" spans="27:35">
      <c r="AA245" s="37"/>
      <c r="AB245" s="38"/>
      <c r="AH245" s="37"/>
      <c r="AI245" s="37"/>
    </row>
    <row r="246" spans="27:35">
      <c r="AA246" s="37"/>
      <c r="AB246" s="38"/>
      <c r="AH246" s="37"/>
      <c r="AI246" s="37"/>
    </row>
    <row r="247" spans="27:35">
      <c r="AA247" s="37"/>
      <c r="AB247" s="38"/>
      <c r="AH247" s="37"/>
      <c r="AI247" s="37"/>
    </row>
    <row r="248" spans="27:35">
      <c r="AA248" s="37"/>
      <c r="AB248" s="38"/>
      <c r="AH248" s="37"/>
      <c r="AI248" s="37"/>
    </row>
    <row r="249" spans="27:35">
      <c r="AA249" s="37"/>
      <c r="AB249" s="38"/>
      <c r="AH249" s="37"/>
      <c r="AI249" s="37"/>
    </row>
    <row r="250" spans="27:35">
      <c r="AA250" s="37"/>
      <c r="AB250" s="38"/>
      <c r="AH250" s="37"/>
      <c r="AI250" s="37"/>
    </row>
    <row r="251" spans="27:35">
      <c r="AA251" s="37"/>
      <c r="AB251" s="38"/>
      <c r="AH251" s="37"/>
      <c r="AI251" s="37"/>
    </row>
    <row r="252" spans="27:35">
      <c r="AA252" s="37"/>
      <c r="AB252" s="38"/>
      <c r="AH252" s="37"/>
      <c r="AI252" s="37"/>
    </row>
    <row r="253" spans="27:35">
      <c r="AA253" s="37"/>
      <c r="AB253" s="38"/>
      <c r="AH253" s="37"/>
      <c r="AI253" s="37"/>
    </row>
    <row r="254" spans="27:35">
      <c r="AA254" s="37"/>
      <c r="AB254" s="38"/>
      <c r="AH254" s="37"/>
      <c r="AI254" s="37"/>
    </row>
    <row r="255" spans="27:35">
      <c r="AA255" s="37"/>
      <c r="AB255" s="38"/>
      <c r="AH255" s="37"/>
      <c r="AI255" s="37"/>
    </row>
    <row r="256" spans="27:35">
      <c r="AA256" s="37"/>
      <c r="AB256" s="38"/>
      <c r="AH256" s="37"/>
      <c r="AI256" s="37"/>
    </row>
    <row r="257" spans="27:35">
      <c r="AA257" s="37"/>
      <c r="AB257" s="38"/>
      <c r="AH257" s="37"/>
      <c r="AI257" s="37"/>
    </row>
    <row r="258" spans="27:35">
      <c r="AA258" s="37"/>
      <c r="AB258" s="38"/>
      <c r="AH258" s="37"/>
      <c r="AI258" s="37"/>
    </row>
    <row r="259" spans="27:35">
      <c r="AA259" s="37"/>
      <c r="AB259" s="38"/>
      <c r="AH259" s="37"/>
      <c r="AI259" s="37"/>
    </row>
    <row r="260" spans="27:35">
      <c r="AA260" s="37"/>
      <c r="AB260" s="38"/>
      <c r="AH260" s="37"/>
      <c r="AI260" s="37"/>
    </row>
    <row r="261" spans="27:35">
      <c r="AA261" s="37"/>
      <c r="AB261" s="38"/>
      <c r="AH261" s="37"/>
      <c r="AI261" s="37"/>
    </row>
    <row r="262" spans="27:35">
      <c r="AA262" s="37"/>
      <c r="AB262" s="38"/>
      <c r="AH262" s="37"/>
      <c r="AI262" s="37"/>
    </row>
    <row r="263" spans="27:35">
      <c r="AA263" s="37"/>
      <c r="AB263" s="38"/>
      <c r="AH263" s="37"/>
      <c r="AI263" s="37"/>
    </row>
    <row r="264" spans="27:35">
      <c r="AA264" s="37"/>
      <c r="AB264" s="38"/>
      <c r="AH264" s="37"/>
      <c r="AI264" s="37"/>
    </row>
    <row r="265" spans="27:35">
      <c r="AA265" s="37"/>
      <c r="AB265" s="38"/>
      <c r="AH265" s="37"/>
      <c r="AI265" s="37"/>
    </row>
    <row r="266" spans="27:35">
      <c r="AA266" s="37"/>
      <c r="AB266" s="38"/>
      <c r="AH266" s="37"/>
      <c r="AI266" s="37"/>
    </row>
    <row r="267" spans="27:35">
      <c r="AA267" s="37"/>
      <c r="AB267" s="38"/>
      <c r="AH267" s="37"/>
      <c r="AI267" s="37"/>
    </row>
    <row r="268" spans="27:35">
      <c r="AA268" s="37"/>
      <c r="AB268" s="38"/>
      <c r="AH268" s="37"/>
      <c r="AI268" s="37"/>
    </row>
    <row r="269" spans="27:35">
      <c r="AA269" s="37"/>
      <c r="AB269" s="38"/>
      <c r="AH269" s="37"/>
      <c r="AI269" s="37"/>
    </row>
    <row r="270" spans="27:35">
      <c r="AA270" s="37"/>
      <c r="AB270" s="38"/>
      <c r="AH270" s="37"/>
      <c r="AI270" s="37"/>
    </row>
    <row r="271" spans="27:35">
      <c r="AA271" s="37"/>
      <c r="AB271" s="38"/>
      <c r="AH271" s="37"/>
      <c r="AI271" s="37"/>
    </row>
    <row r="272" spans="27:35">
      <c r="AA272" s="37"/>
      <c r="AB272" s="38"/>
      <c r="AH272" s="37"/>
      <c r="AI272" s="37"/>
    </row>
    <row r="273" spans="27:35">
      <c r="AA273" s="37"/>
      <c r="AB273" s="38"/>
      <c r="AH273" s="37"/>
      <c r="AI273" s="37"/>
    </row>
    <row r="274" spans="27:35">
      <c r="AA274" s="37"/>
      <c r="AB274" s="38"/>
      <c r="AH274" s="37"/>
      <c r="AI274" s="37"/>
    </row>
    <row r="275" spans="27:35">
      <c r="AA275" s="37"/>
      <c r="AB275" s="38"/>
      <c r="AH275" s="37"/>
      <c r="AI275" s="37"/>
    </row>
    <row r="276" spans="27:35">
      <c r="AA276" s="37"/>
      <c r="AB276" s="38"/>
      <c r="AH276" s="37"/>
      <c r="AI276" s="37"/>
    </row>
    <row r="277" spans="27:35">
      <c r="AA277" s="37"/>
      <c r="AB277" s="38"/>
      <c r="AH277" s="37"/>
      <c r="AI277" s="37"/>
    </row>
    <row r="278" spans="27:35">
      <c r="AA278" s="37"/>
      <c r="AB278" s="38"/>
      <c r="AH278" s="37"/>
      <c r="AI278" s="37"/>
    </row>
    <row r="279" spans="27:35">
      <c r="AA279" s="37"/>
      <c r="AB279" s="38"/>
      <c r="AH279" s="37"/>
      <c r="AI279" s="37"/>
    </row>
    <row r="280" spans="27:35">
      <c r="AA280" s="37"/>
      <c r="AB280" s="38"/>
      <c r="AH280" s="37"/>
      <c r="AI280" s="37"/>
    </row>
    <row r="281" spans="27:35">
      <c r="AA281" s="37"/>
      <c r="AB281" s="38"/>
      <c r="AH281" s="37"/>
      <c r="AI281" s="37"/>
    </row>
    <row r="282" spans="27:35">
      <c r="AA282" s="37"/>
      <c r="AB282" s="38"/>
      <c r="AH282" s="37"/>
      <c r="AI282" s="37"/>
    </row>
    <row r="283" spans="27:35">
      <c r="AA283" s="37"/>
      <c r="AB283" s="38"/>
      <c r="AH283" s="37"/>
      <c r="AI283" s="37"/>
    </row>
    <row r="284" spans="27:35">
      <c r="AA284" s="37"/>
      <c r="AB284" s="38"/>
      <c r="AH284" s="37"/>
      <c r="AI284" s="37"/>
    </row>
    <row r="285" spans="27:35">
      <c r="AA285" s="37"/>
      <c r="AB285" s="38"/>
      <c r="AH285" s="37"/>
      <c r="AI285" s="37"/>
    </row>
    <row r="286" spans="27:35">
      <c r="AA286" s="37"/>
      <c r="AB286" s="38"/>
      <c r="AH286" s="37"/>
      <c r="AI286" s="37"/>
    </row>
    <row r="287" spans="27:35">
      <c r="AA287" s="37"/>
      <c r="AB287" s="38"/>
      <c r="AH287" s="37"/>
      <c r="AI287" s="37"/>
    </row>
    <row r="288" spans="27:35">
      <c r="AA288" s="37"/>
      <c r="AB288" s="38"/>
      <c r="AH288" s="37"/>
      <c r="AI288" s="37"/>
    </row>
    <row r="289" spans="27:35">
      <c r="AA289" s="37"/>
      <c r="AB289" s="38"/>
      <c r="AH289" s="37"/>
      <c r="AI289" s="37"/>
    </row>
    <row r="290" spans="27:35">
      <c r="AA290" s="37"/>
      <c r="AB290" s="38"/>
      <c r="AH290" s="37"/>
      <c r="AI290" s="37"/>
    </row>
    <row r="291" spans="27:35">
      <c r="AA291" s="37"/>
      <c r="AB291" s="38"/>
      <c r="AH291" s="37"/>
      <c r="AI291" s="37"/>
    </row>
    <row r="292" spans="27:35">
      <c r="AA292" s="37"/>
      <c r="AB292" s="38"/>
      <c r="AH292" s="37"/>
      <c r="AI292" s="37"/>
    </row>
    <row r="293" spans="27:35">
      <c r="AA293" s="37"/>
      <c r="AB293" s="38"/>
      <c r="AH293" s="37"/>
      <c r="AI293" s="37"/>
    </row>
    <row r="294" spans="27:35">
      <c r="AA294" s="37"/>
      <c r="AB294" s="38"/>
      <c r="AH294" s="37"/>
      <c r="AI294" s="37"/>
    </row>
    <row r="295" spans="27:35">
      <c r="AA295" s="37"/>
      <c r="AB295" s="38"/>
      <c r="AH295" s="37"/>
      <c r="AI295" s="37"/>
    </row>
    <row r="296" spans="27:35">
      <c r="AA296" s="37"/>
      <c r="AB296" s="38"/>
      <c r="AH296" s="37"/>
      <c r="AI296" s="37"/>
    </row>
    <row r="297" spans="27:35">
      <c r="AA297" s="37"/>
      <c r="AB297" s="38"/>
      <c r="AH297" s="37"/>
      <c r="AI297" s="37"/>
    </row>
    <row r="298" spans="27:35">
      <c r="AA298" s="37"/>
      <c r="AB298" s="38"/>
      <c r="AH298" s="37"/>
      <c r="AI298" s="37"/>
    </row>
    <row r="299" spans="27:35">
      <c r="AA299" s="37"/>
      <c r="AB299" s="38"/>
      <c r="AH299" s="37"/>
      <c r="AI299" s="37"/>
    </row>
    <row r="300" spans="27:35">
      <c r="AA300" s="37"/>
      <c r="AB300" s="38"/>
      <c r="AH300" s="37"/>
      <c r="AI300" s="37"/>
    </row>
    <row r="301" spans="27:35">
      <c r="AA301" s="37"/>
      <c r="AB301" s="38"/>
      <c r="AH301" s="37"/>
      <c r="AI301" s="37"/>
    </row>
    <row r="302" spans="27:35">
      <c r="AA302" s="37"/>
      <c r="AB302" s="38"/>
      <c r="AH302" s="37"/>
      <c r="AI302" s="37"/>
    </row>
    <row r="303" spans="27:35">
      <c r="AA303" s="37"/>
      <c r="AB303" s="38"/>
      <c r="AH303" s="37"/>
      <c r="AI303" s="37"/>
    </row>
    <row r="304" spans="27:35">
      <c r="AA304" s="37"/>
      <c r="AB304" s="38"/>
      <c r="AH304" s="37"/>
      <c r="AI304" s="37"/>
    </row>
    <row r="305" spans="27:35">
      <c r="AA305" s="37"/>
      <c r="AB305" s="38"/>
      <c r="AH305" s="37"/>
      <c r="AI305" s="37"/>
    </row>
    <row r="306" spans="27:35">
      <c r="AA306" s="37"/>
      <c r="AB306" s="38"/>
      <c r="AH306" s="37"/>
      <c r="AI306" s="37"/>
    </row>
    <row r="307" spans="27:35">
      <c r="AA307" s="37"/>
      <c r="AB307" s="38"/>
      <c r="AH307" s="37"/>
      <c r="AI307" s="37"/>
    </row>
    <row r="308" spans="27:35">
      <c r="AA308" s="37"/>
      <c r="AB308" s="38"/>
      <c r="AH308" s="37"/>
      <c r="AI308" s="37"/>
    </row>
    <row r="309" spans="27:35">
      <c r="AA309" s="37"/>
      <c r="AB309" s="38"/>
      <c r="AH309" s="37"/>
      <c r="AI309" s="37"/>
    </row>
    <row r="310" spans="27:35">
      <c r="AA310" s="37"/>
      <c r="AB310" s="38"/>
      <c r="AH310" s="37"/>
      <c r="AI310" s="37"/>
    </row>
    <row r="311" spans="27:35">
      <c r="AA311" s="37"/>
      <c r="AB311" s="38"/>
      <c r="AH311" s="37"/>
      <c r="AI311" s="37"/>
    </row>
    <row r="312" spans="27:35">
      <c r="AA312" s="37"/>
      <c r="AB312" s="38"/>
      <c r="AH312" s="37"/>
      <c r="AI312" s="37"/>
    </row>
    <row r="313" spans="27:35">
      <c r="AA313" s="37"/>
      <c r="AB313" s="38"/>
      <c r="AH313" s="37"/>
      <c r="AI313" s="37"/>
    </row>
    <row r="314" spans="27:35">
      <c r="AA314" s="37"/>
      <c r="AB314" s="38"/>
      <c r="AH314" s="37"/>
      <c r="AI314" s="37"/>
    </row>
    <row r="315" spans="27:35">
      <c r="AA315" s="37"/>
      <c r="AB315" s="38"/>
      <c r="AH315" s="37"/>
      <c r="AI315" s="37"/>
    </row>
    <row r="316" spans="27:35">
      <c r="AA316" s="37"/>
      <c r="AB316" s="38"/>
      <c r="AH316" s="37"/>
      <c r="AI316" s="37"/>
    </row>
    <row r="317" spans="27:35">
      <c r="AA317" s="37"/>
      <c r="AB317" s="38"/>
      <c r="AH317" s="37"/>
      <c r="AI317" s="37"/>
    </row>
  </sheetData>
  <mergeCells count="376">
    <mergeCell ref="B154:N154"/>
    <mergeCell ref="B155:N155"/>
    <mergeCell ref="A115:F115"/>
    <mergeCell ref="N115:X116"/>
    <mergeCell ref="Y115:AF115"/>
    <mergeCell ref="A116:L116"/>
    <mergeCell ref="V120:AH120"/>
    <mergeCell ref="B129:I129"/>
    <mergeCell ref="A112:F112"/>
    <mergeCell ref="N112:X113"/>
    <mergeCell ref="Y112:AF112"/>
    <mergeCell ref="A113:L113"/>
    <mergeCell ref="A118:AI118"/>
    <mergeCell ref="A120:F120"/>
    <mergeCell ref="G120:H120"/>
    <mergeCell ref="K120:L120"/>
    <mergeCell ref="O120:P120"/>
    <mergeCell ref="S120:T120"/>
    <mergeCell ref="A114:L114"/>
    <mergeCell ref="N114:X114"/>
    <mergeCell ref="Y114:AF114"/>
    <mergeCell ref="X108:AE108"/>
    <mergeCell ref="AF108:AI108"/>
    <mergeCell ref="X109:AE109"/>
    <mergeCell ref="AF109:AI109"/>
    <mergeCell ref="A110:AI110"/>
    <mergeCell ref="N111:X111"/>
    <mergeCell ref="Y111:AF111"/>
    <mergeCell ref="X106:AE106"/>
    <mergeCell ref="AF106:AI106"/>
    <mergeCell ref="A105:E109"/>
    <mergeCell ref="F105:I109"/>
    <mergeCell ref="J105:M109"/>
    <mergeCell ref="N105:W109"/>
    <mergeCell ref="A104:E104"/>
    <mergeCell ref="F104:I104"/>
    <mergeCell ref="J104:M104"/>
    <mergeCell ref="N104:W104"/>
    <mergeCell ref="X107:AE107"/>
    <mergeCell ref="AF107:AI107"/>
    <mergeCell ref="X104:AE104"/>
    <mergeCell ref="AF104:AI104"/>
    <mergeCell ref="X105:AE105"/>
    <mergeCell ref="AF105:AI105"/>
    <mergeCell ref="A98:E98"/>
    <mergeCell ref="F98:I98"/>
    <mergeCell ref="J98:M98"/>
    <mergeCell ref="N98:W98"/>
    <mergeCell ref="X101:AE101"/>
    <mergeCell ref="AF101:AI101"/>
    <mergeCell ref="X98:AE98"/>
    <mergeCell ref="AF98:AI98"/>
    <mergeCell ref="X99:AE99"/>
    <mergeCell ref="AF99:AI99"/>
    <mergeCell ref="X100:AE100"/>
    <mergeCell ref="AF100:AI100"/>
    <mergeCell ref="A99:E103"/>
    <mergeCell ref="F99:I103"/>
    <mergeCell ref="J99:M103"/>
    <mergeCell ref="N99:W103"/>
    <mergeCell ref="X102:AE102"/>
    <mergeCell ref="AF102:AI102"/>
    <mergeCell ref="X103:AE103"/>
    <mergeCell ref="AF103:AI103"/>
    <mergeCell ref="A92:E92"/>
    <mergeCell ref="F92:I92"/>
    <mergeCell ref="J92:M92"/>
    <mergeCell ref="N92:W92"/>
    <mergeCell ref="X95:AE95"/>
    <mergeCell ref="AF95:AI95"/>
    <mergeCell ref="X92:AE92"/>
    <mergeCell ref="AF92:AI92"/>
    <mergeCell ref="X93:AE93"/>
    <mergeCell ref="AF93:AI93"/>
    <mergeCell ref="X94:AE94"/>
    <mergeCell ref="AF94:AI94"/>
    <mergeCell ref="A93:E97"/>
    <mergeCell ref="F93:I97"/>
    <mergeCell ref="J93:M97"/>
    <mergeCell ref="N93:W97"/>
    <mergeCell ref="X96:AE96"/>
    <mergeCell ref="AF96:AI96"/>
    <mergeCell ref="X97:AE97"/>
    <mergeCell ref="AF97:AI97"/>
    <mergeCell ref="A86:E86"/>
    <mergeCell ref="F86:I86"/>
    <mergeCell ref="J86:M86"/>
    <mergeCell ref="N86:W86"/>
    <mergeCell ref="X89:AE89"/>
    <mergeCell ref="AF89:AI89"/>
    <mergeCell ref="X86:AE86"/>
    <mergeCell ref="AF86:AI86"/>
    <mergeCell ref="X87:AE87"/>
    <mergeCell ref="AF87:AI87"/>
    <mergeCell ref="X88:AE88"/>
    <mergeCell ref="AF88:AI88"/>
    <mergeCell ref="A87:E91"/>
    <mergeCell ref="F87:I91"/>
    <mergeCell ref="J87:M91"/>
    <mergeCell ref="N87:W91"/>
    <mergeCell ref="X90:AE90"/>
    <mergeCell ref="AF90:AI90"/>
    <mergeCell ref="X91:AE91"/>
    <mergeCell ref="AF91:AI91"/>
    <mergeCell ref="A80:E80"/>
    <mergeCell ref="F80:I80"/>
    <mergeCell ref="J80:M80"/>
    <mergeCell ref="N80:W80"/>
    <mergeCell ref="X83:AE83"/>
    <mergeCell ref="AF83:AI83"/>
    <mergeCell ref="X80:AE80"/>
    <mergeCell ref="AF80:AI80"/>
    <mergeCell ref="X81:AE81"/>
    <mergeCell ref="AF81:AI81"/>
    <mergeCell ref="X82:AE82"/>
    <mergeCell ref="AF82:AI82"/>
    <mergeCell ref="A81:E85"/>
    <mergeCell ref="F81:I85"/>
    <mergeCell ref="J81:M85"/>
    <mergeCell ref="N81:W85"/>
    <mergeCell ref="X84:AE84"/>
    <mergeCell ref="AF84:AI84"/>
    <mergeCell ref="X85:AE85"/>
    <mergeCell ref="AF85:AI85"/>
    <mergeCell ref="A74:E74"/>
    <mergeCell ref="F74:I74"/>
    <mergeCell ref="J74:M74"/>
    <mergeCell ref="N74:W74"/>
    <mergeCell ref="X77:AE77"/>
    <mergeCell ref="AF77:AI77"/>
    <mergeCell ref="X74:AE74"/>
    <mergeCell ref="AF74:AI74"/>
    <mergeCell ref="X75:AE75"/>
    <mergeCell ref="AF75:AI75"/>
    <mergeCell ref="X76:AE76"/>
    <mergeCell ref="AF76:AI76"/>
    <mergeCell ref="A75:E79"/>
    <mergeCell ref="F75:I79"/>
    <mergeCell ref="J75:M79"/>
    <mergeCell ref="N75:W79"/>
    <mergeCell ref="X78:AE78"/>
    <mergeCell ref="AF78:AI78"/>
    <mergeCell ref="X79:AE79"/>
    <mergeCell ref="AF79:AI79"/>
    <mergeCell ref="A68:E68"/>
    <mergeCell ref="F68:I68"/>
    <mergeCell ref="J68:M68"/>
    <mergeCell ref="N68:W68"/>
    <mergeCell ref="X71:AE71"/>
    <mergeCell ref="AF71:AI71"/>
    <mergeCell ref="X68:AE68"/>
    <mergeCell ref="AF68:AI68"/>
    <mergeCell ref="X69:AE69"/>
    <mergeCell ref="AF69:AI69"/>
    <mergeCell ref="X70:AE70"/>
    <mergeCell ref="AF70:AI70"/>
    <mergeCell ref="A69:E73"/>
    <mergeCell ref="F69:I73"/>
    <mergeCell ref="J69:M73"/>
    <mergeCell ref="N69:W73"/>
    <mergeCell ref="X72:AE72"/>
    <mergeCell ref="AF72:AI72"/>
    <mergeCell ref="X73:AE73"/>
    <mergeCell ref="AF73:AI73"/>
    <mergeCell ref="A62:E62"/>
    <mergeCell ref="F62:I62"/>
    <mergeCell ref="J62:M62"/>
    <mergeCell ref="N62:W62"/>
    <mergeCell ref="X65:AE65"/>
    <mergeCell ref="AF65:AI65"/>
    <mergeCell ref="X62:AE62"/>
    <mergeCell ref="AF62:AI62"/>
    <mergeCell ref="X63:AE63"/>
    <mergeCell ref="AF63:AI63"/>
    <mergeCell ref="X64:AE64"/>
    <mergeCell ref="AF64:AI64"/>
    <mergeCell ref="A63:E67"/>
    <mergeCell ref="F63:I67"/>
    <mergeCell ref="J63:M67"/>
    <mergeCell ref="N63:W67"/>
    <mergeCell ref="X66:AE66"/>
    <mergeCell ref="AF66:AI66"/>
    <mergeCell ref="X67:AE67"/>
    <mergeCell ref="AF67:AI67"/>
    <mergeCell ref="A56:E56"/>
    <mergeCell ref="F56:I56"/>
    <mergeCell ref="J56:M56"/>
    <mergeCell ref="N56:W56"/>
    <mergeCell ref="X59:AE59"/>
    <mergeCell ref="AF59:AI59"/>
    <mergeCell ref="X56:AE56"/>
    <mergeCell ref="AF56:AI56"/>
    <mergeCell ref="X57:AE57"/>
    <mergeCell ref="AF57:AI57"/>
    <mergeCell ref="X58:AE58"/>
    <mergeCell ref="AF58:AI58"/>
    <mergeCell ref="A57:E61"/>
    <mergeCell ref="F57:I61"/>
    <mergeCell ref="J57:M61"/>
    <mergeCell ref="N57:W61"/>
    <mergeCell ref="X60:AE60"/>
    <mergeCell ref="AF60:AI60"/>
    <mergeCell ref="X61:AE61"/>
    <mergeCell ref="AF61:AI61"/>
    <mergeCell ref="X52:AE52"/>
    <mergeCell ref="AF52:AI52"/>
    <mergeCell ref="A51:E55"/>
    <mergeCell ref="F51:I55"/>
    <mergeCell ref="J51:M55"/>
    <mergeCell ref="N51:W55"/>
    <mergeCell ref="X54:AE54"/>
    <mergeCell ref="AF54:AI54"/>
    <mergeCell ref="X55:AE55"/>
    <mergeCell ref="AF55:AI55"/>
    <mergeCell ref="X53:AE53"/>
    <mergeCell ref="AF53:AI53"/>
    <mergeCell ref="X51:AE51"/>
    <mergeCell ref="AF51:AI51"/>
    <mergeCell ref="J45:M49"/>
    <mergeCell ref="N45:W49"/>
    <mergeCell ref="A50:E50"/>
    <mergeCell ref="F50:I50"/>
    <mergeCell ref="J50:M50"/>
    <mergeCell ref="N50:W50"/>
    <mergeCell ref="X47:AE47"/>
    <mergeCell ref="AF47:AI47"/>
    <mergeCell ref="X46:AE46"/>
    <mergeCell ref="AF46:AI46"/>
    <mergeCell ref="A45:E49"/>
    <mergeCell ref="F45:I49"/>
    <mergeCell ref="X48:AE48"/>
    <mergeCell ref="AF48:AI48"/>
    <mergeCell ref="X49:AE49"/>
    <mergeCell ref="AF49:AI49"/>
    <mergeCell ref="X41:AE41"/>
    <mergeCell ref="AF41:AI41"/>
    <mergeCell ref="X43:AE43"/>
    <mergeCell ref="AF43:AI43"/>
    <mergeCell ref="X50:AE50"/>
    <mergeCell ref="AF50:AI50"/>
    <mergeCell ref="X44:AE44"/>
    <mergeCell ref="AF44:AI44"/>
    <mergeCell ref="X45:AE45"/>
    <mergeCell ref="AF45:AI45"/>
    <mergeCell ref="A44:E44"/>
    <mergeCell ref="F44:I44"/>
    <mergeCell ref="J44:M44"/>
    <mergeCell ref="N44:W44"/>
    <mergeCell ref="A36:AI36"/>
    <mergeCell ref="X37:AE37"/>
    <mergeCell ref="AF37:AI37"/>
    <mergeCell ref="A38:E38"/>
    <mergeCell ref="F38:I38"/>
    <mergeCell ref="J38:M38"/>
    <mergeCell ref="N38:W38"/>
    <mergeCell ref="X38:AE38"/>
    <mergeCell ref="AF38:AI38"/>
    <mergeCell ref="A37:W37"/>
    <mergeCell ref="X39:AE39"/>
    <mergeCell ref="AF39:AI39"/>
    <mergeCell ref="X40:AE40"/>
    <mergeCell ref="AF40:AI40"/>
    <mergeCell ref="A39:E43"/>
    <mergeCell ref="F39:I43"/>
    <mergeCell ref="J39:M43"/>
    <mergeCell ref="N39:W43"/>
    <mergeCell ref="X42:AE42"/>
    <mergeCell ref="AF42:AI42"/>
    <mergeCell ref="A35:D35"/>
    <mergeCell ref="E35:M35"/>
    <mergeCell ref="N35:R35"/>
    <mergeCell ref="S35:W35"/>
    <mergeCell ref="X35:AE35"/>
    <mergeCell ref="AF35:AI35"/>
    <mergeCell ref="E34:H34"/>
    <mergeCell ref="I34:M34"/>
    <mergeCell ref="N34:R34"/>
    <mergeCell ref="S34:W34"/>
    <mergeCell ref="A29:D34"/>
    <mergeCell ref="E33:H33"/>
    <mergeCell ref="I33:M33"/>
    <mergeCell ref="N33:R33"/>
    <mergeCell ref="S33:W33"/>
    <mergeCell ref="AH28:AI28"/>
    <mergeCell ref="N31:R31"/>
    <mergeCell ref="S31:W31"/>
    <mergeCell ref="E32:H32"/>
    <mergeCell ref="I32:M32"/>
    <mergeCell ref="N32:R32"/>
    <mergeCell ref="S32:W32"/>
    <mergeCell ref="E29:H30"/>
    <mergeCell ref="I29:W29"/>
    <mergeCell ref="X29:AI29"/>
    <mergeCell ref="I30:M30"/>
    <mergeCell ref="N30:R30"/>
    <mergeCell ref="S30:W30"/>
    <mergeCell ref="X30:AI34"/>
    <mergeCell ref="E31:H31"/>
    <mergeCell ref="I31:M31"/>
    <mergeCell ref="AC28:AE28"/>
    <mergeCell ref="AF28:AG28"/>
    <mergeCell ref="A14:D28"/>
    <mergeCell ref="E28:L28"/>
    <mergeCell ref="M28:T28"/>
    <mergeCell ref="U28:AB28"/>
    <mergeCell ref="M21:T21"/>
    <mergeCell ref="U21:AB21"/>
    <mergeCell ref="E19:L19"/>
    <mergeCell ref="M19:T19"/>
    <mergeCell ref="U19:AB19"/>
    <mergeCell ref="AH19:AI19"/>
    <mergeCell ref="E18:L18"/>
    <mergeCell ref="M18:T18"/>
    <mergeCell ref="U18:AB18"/>
    <mergeCell ref="AC18:AE18"/>
    <mergeCell ref="AF18:AG18"/>
    <mergeCell ref="AH18:AI18"/>
    <mergeCell ref="E21:L21"/>
    <mergeCell ref="AC21:AE21"/>
    <mergeCell ref="AF21:AG21"/>
    <mergeCell ref="AH21:AI21"/>
    <mergeCell ref="E20:L20"/>
    <mergeCell ref="M20:T20"/>
    <mergeCell ref="U20:AB20"/>
    <mergeCell ref="AC20:AE20"/>
    <mergeCell ref="AF20:AG20"/>
    <mergeCell ref="AH20:AI20"/>
    <mergeCell ref="AC19:AE19"/>
    <mergeCell ref="AF19:AG19"/>
    <mergeCell ref="AH16:AI16"/>
    <mergeCell ref="E17:L17"/>
    <mergeCell ref="M17:T17"/>
    <mergeCell ref="U17:AB17"/>
    <mergeCell ref="AC17:AE17"/>
    <mergeCell ref="AF17:AG17"/>
    <mergeCell ref="AH17:AI17"/>
    <mergeCell ref="AH14:AI14"/>
    <mergeCell ref="E15:L15"/>
    <mergeCell ref="M15:T15"/>
    <mergeCell ref="U15:AB15"/>
    <mergeCell ref="AC15:AE15"/>
    <mergeCell ref="AF15:AG15"/>
    <mergeCell ref="AH15:AI15"/>
    <mergeCell ref="E14:L14"/>
    <mergeCell ref="M14:T14"/>
    <mergeCell ref="U14:AB14"/>
    <mergeCell ref="AC14:AE14"/>
    <mergeCell ref="AF14:AG14"/>
    <mergeCell ref="E16:L16"/>
    <mergeCell ref="M16:T16"/>
    <mergeCell ref="U16:AB16"/>
    <mergeCell ref="AC16:AE16"/>
    <mergeCell ref="AF16:AG16"/>
    <mergeCell ref="A1:AG1"/>
    <mergeCell ref="A2:AI2"/>
    <mergeCell ref="A3:AG3"/>
    <mergeCell ref="A4:R4"/>
    <mergeCell ref="S4:AI4"/>
    <mergeCell ref="BA5:BH5"/>
    <mergeCell ref="A12:AI12"/>
    <mergeCell ref="A13:D13"/>
    <mergeCell ref="E13:AI13"/>
    <mergeCell ref="AC5:AI5"/>
    <mergeCell ref="A8:D8"/>
    <mergeCell ref="E8:AI8"/>
    <mergeCell ref="A9:AI10"/>
    <mergeCell ref="A11:AI11"/>
    <mergeCell ref="A6:D6"/>
    <mergeCell ref="E6:AI6"/>
    <mergeCell ref="A7:D7"/>
    <mergeCell ref="E7:AI7"/>
    <mergeCell ref="A5:D5"/>
    <mergeCell ref="E5:J5"/>
    <mergeCell ref="K5:O5"/>
    <mergeCell ref="P5:W5"/>
    <mergeCell ref="X5:AB5"/>
  </mergeCells>
  <phoneticPr fontId="0" type="noConversion"/>
  <dataValidations count="3">
    <dataValidation type="list" allowBlank="1" showInputMessage="1" showErrorMessage="1" sqref="E7">
      <formula1>$B$131:$B$153</formula1>
    </dataValidation>
    <dataValidation type="list" allowBlank="1" showInputMessage="1" showErrorMessage="1" sqref="E8">
      <formula1>$B$156:$B$218</formula1>
    </dataValidation>
    <dataValidation type="list" allowBlank="1" showInputMessage="1" showErrorMessage="1" sqref="A3">
      <formula1>$A$126:$A$127</formula1>
    </dataValidation>
  </dataValidations>
  <hyperlinks>
    <hyperlink ref="S147" location="'Z1'!A1" display="D1"/>
    <hyperlink ref="S148" location="'Z2'!A1" display="D2"/>
    <hyperlink ref="S238" location="'Z3'!A1" display="O2"/>
    <hyperlink ref="S239" location="'Z4'!A1" display="O3"/>
    <hyperlink ref="S240" location="'Z5'!A1" display="O4"/>
    <hyperlink ref="S242" location="'Z6'!A1" display="P1"/>
    <hyperlink ref="S243" location="'Z7'!A1" display="P2"/>
    <hyperlink ref="S244" location="'AP1'!A1" display="P3"/>
    <hyperlink ref="S245" location="'AP2'!A1" display="P4"/>
    <hyperlink ref="S246" location="'AP3'!A1" display="P5"/>
    <hyperlink ref="S248" location="'AQ1'!A1" display="Q1"/>
    <hyperlink ref="S249" location="'AQ2'!A1" display="Q2"/>
    <hyperlink ref="S250" location="'AQ3'!A1" display="Q3"/>
    <hyperlink ref="S251" location="'AQ4'!A1" display="Q4"/>
    <hyperlink ref="S252" location="'AR1'!A1" display="Q5"/>
    <hyperlink ref="S253" location="'AR2'!A1" display="Q6"/>
    <hyperlink ref="S255" location="'AR3'!A1" display="R1"/>
    <hyperlink ref="S256" location="'AS1'!A1" display="R2"/>
    <hyperlink ref="S257" location="'AS2'!A1" display="R3"/>
    <hyperlink ref="S258" location="'AS3'!A1" display="R4"/>
    <hyperlink ref="S259" location="'AN2'!A1" display="R5"/>
    <hyperlink ref="S260" location="'AN1'!A1" display="R6"/>
    <hyperlink ref="S265" location="AM.5!A1" display="S1"/>
    <hyperlink ref="S266" location="AM.4!A1" display="S2"/>
    <hyperlink ref="S267" location="AM.3!A1" display="S3"/>
    <hyperlink ref="S268" location="AM.2!A1" display="S4"/>
    <hyperlink ref="S269" location="'AM1'!A1" display="S5"/>
    <hyperlink ref="S270" location="'AL5'!A1" display="S6"/>
    <hyperlink ref="S272" location="'AL4'!A1" display="T1"/>
    <hyperlink ref="S273" location="'AL3'!A1" display="T2"/>
    <hyperlink ref="S274" location="'AL2'!A1" display="T3"/>
    <hyperlink ref="S275" location="'AL1'!A1" display="T4"/>
    <hyperlink ref="S277" location="'AH6'!A1" display="U1"/>
    <hyperlink ref="S278" location="'AH5'!A1" display="U2"/>
    <hyperlink ref="S279" location="'AH4'!A1" display="U3"/>
    <hyperlink ref="S280" location="'AH3'!A1" display="U4"/>
    <hyperlink ref="S281" location="'AH2'!A1" display="U5"/>
    <hyperlink ref="S282" location="'AH1'!A1" display="U6"/>
    <hyperlink ref="S283" location="'AG8'!A1" display="U7"/>
    <hyperlink ref="S284" location="'AG7'!A1" display="U8"/>
    <hyperlink ref="S286" location="'AG6'!A1" display="V1"/>
    <hyperlink ref="S287" location="'AG5'!A1" display="V2"/>
    <hyperlink ref="S288" location="'AG4'!A1" display="V3"/>
    <hyperlink ref="S289" location="'AG3'!A1" display="V4"/>
    <hyperlink ref="S290" location="'AG2'!A1" display="V5"/>
    <hyperlink ref="S291" location="'AG1'!A1" display="V6"/>
    <hyperlink ref="S292" location="'AF6'!A1" display="V7"/>
    <hyperlink ref="S293" location="'AF5'!A1" display="V8"/>
    <hyperlink ref="S295" location="'AF4'!A1" display="W1"/>
    <hyperlink ref="S296" location="'AF3'!A1" display="W2"/>
    <hyperlink ref="S297" location="'AF2'!A1" display="W3"/>
    <hyperlink ref="S298" location="'AF1'!A1" display="W4"/>
    <hyperlink ref="S299" location="'AE5'!A1" display="W5"/>
    <hyperlink ref="S300" location="'AE4'!A1" display="W6"/>
    <hyperlink ref="S301" location="'AE3'!A1" display="W7"/>
    <hyperlink ref="S303" location="'AE2'!A1" display="X1"/>
    <hyperlink ref="S304" location="'AE1'!A1" display="X2"/>
    <hyperlink ref="S305" location="'AD5'!A1" display="X3"/>
    <hyperlink ref="S306" location="'AD4'!A1" display="X4"/>
    <hyperlink ref="S307" location="'AD3'!A1" display="X5"/>
    <hyperlink ref="S308" location="'AD2'!A1" display="X6"/>
    <hyperlink ref="S310" location="'AD1'!A1" display="'Y1'!A1"/>
    <hyperlink ref="S311" location="'AC4'!A1" display="Y2"/>
    <hyperlink ref="S312" location="'AC3'!A1" display="Y3"/>
    <hyperlink ref="S313" location="'AC2'!A1" display="Y4"/>
    <hyperlink ref="S314" location="'AC1'!A1" display="Y5"/>
    <hyperlink ref="S315" location="'AB5'!A1" display="Y6"/>
    <hyperlink ref="S316" location="'AB4'!A1" display="Y7"/>
    <hyperlink ref="S261" location="'AB3'!A1" display="R7"/>
    <hyperlink ref="S262" location="'AB2'!A1" display="R8"/>
    <hyperlink ref="S263" location="'AB1'!A1" display="R9"/>
    <hyperlink ref="S241" location="'AA8'!A1" display="'Elenco obiettivi '!A207"/>
    <hyperlink ref="S247" location="'AA7'!A1" display="informazioni!A218"/>
    <hyperlink ref="S254" location="'AA6'!A1" display="informazioni!A229"/>
    <hyperlink ref="S264" location="'AA5'!A1" display="informazioni!A240"/>
    <hyperlink ref="S271" location="'AA4'!A1" display="informazioni!A251"/>
    <hyperlink ref="S276" location="'AA3'!A1" display="informazioni!A262"/>
    <hyperlink ref="S285" location="'AA2'!A1" display="informazioni!A273"/>
    <hyperlink ref="S294" location="'AA1'!A1" display="informazioni!A284"/>
    <hyperlink ref="S302" location="'AO1'!A1" display="informazioni!A295"/>
    <hyperlink ref="S309" location="'AV3'!A1" display="0.1"/>
    <hyperlink ref="S317" location="'AV2'!A1" display="informazioni!A317"/>
    <hyperlink ref="S123" location="'AV1'!A1" display="B14"/>
    <hyperlink ref="S122" location="'AU3'!A1" display="B13"/>
    <hyperlink ref="S117" location="'AU2'!A1" display="B21"/>
    <hyperlink ref="S119" location="'AU1'!A1" display="B23"/>
    <hyperlink ref="S121" location="'AT3'!A1" display="B25"/>
  </hyperlinks>
  <pageMargins left="0.31496062992125984" right="0.11811023622047245" top="0.74803149606299213" bottom="0.74803149606299213" header="0.31496062992125984" footer="0.31496062992125984"/>
  <pageSetup paperSize="9" scale="53" orientation="portrait" horizontalDpi="300" verticalDpi="300" r:id="rId1"/>
  <legacyDrawing r:id="rId2"/>
</worksheet>
</file>

<file path=xl/worksheets/sheet6.xml><?xml version="1.0" encoding="utf-8"?>
<worksheet xmlns="http://schemas.openxmlformats.org/spreadsheetml/2006/main" xmlns:r="http://schemas.openxmlformats.org/officeDocument/2006/relationships">
  <sheetPr>
    <tabColor rgb="FF00B050"/>
  </sheetPr>
  <dimension ref="A1:BK118"/>
  <sheetViews>
    <sheetView topLeftCell="A29" zoomScale="110" zoomScaleNormal="110" workbookViewId="0">
      <selection activeCell="B17" sqref="B17:C17"/>
    </sheetView>
  </sheetViews>
  <sheetFormatPr defaultRowHeight="15.75"/>
  <cols>
    <col min="1" max="1" width="1.28515625" style="44" customWidth="1"/>
    <col min="2" max="2" width="57.28515625" style="44" customWidth="1"/>
    <col min="3" max="3" width="62.7109375" style="44" customWidth="1"/>
    <col min="4" max="4" width="62.7109375" style="44" hidden="1" customWidth="1"/>
    <col min="5" max="5" width="6.42578125" style="62" customWidth="1"/>
    <col min="6" max="6" width="5.85546875" style="62" customWidth="1"/>
    <col min="7" max="7" width="14" style="62" hidden="1" customWidth="1"/>
    <col min="8" max="8" width="9.140625" style="63" customWidth="1"/>
    <col min="9" max="9" width="13.7109375" style="44" customWidth="1"/>
    <col min="10" max="10" width="15.7109375" style="44" customWidth="1"/>
    <col min="11" max="11" width="14.7109375" style="44" customWidth="1"/>
    <col min="12" max="12" width="15" style="44" customWidth="1"/>
    <col min="13" max="13" width="14.28515625" style="44" customWidth="1"/>
    <col min="14" max="14" width="15.140625" style="44" customWidth="1"/>
    <col min="15" max="15" width="1.5703125" style="44" customWidth="1"/>
    <col min="16" max="16" width="18.85546875" style="44" customWidth="1"/>
    <col min="17" max="29" width="8" style="44" customWidth="1"/>
    <col min="30" max="33" width="9.28515625" style="44" customWidth="1"/>
    <col min="34" max="61" width="9.140625" style="44"/>
    <col min="62" max="62" width="64" style="159" customWidth="1"/>
    <col min="63" max="63" width="97.85546875" style="159" customWidth="1"/>
    <col min="64" max="257" width="9.140625" style="44"/>
    <col min="258" max="258" width="1.28515625" style="44" customWidth="1"/>
    <col min="259" max="259" width="44.85546875" style="44" customWidth="1"/>
    <col min="260" max="260" width="47.28515625" style="44" customWidth="1"/>
    <col min="261" max="261" width="8.140625" style="44" customWidth="1"/>
    <col min="262" max="262" width="8.28515625" style="44" customWidth="1"/>
    <col min="263" max="263" width="5.42578125" style="44" customWidth="1"/>
    <col min="264" max="264" width="8.5703125" style="44" customWidth="1"/>
    <col min="265" max="265" width="13.7109375" style="44" customWidth="1"/>
    <col min="266" max="266" width="15.7109375" style="44" customWidth="1"/>
    <col min="267" max="267" width="14.7109375" style="44" customWidth="1"/>
    <col min="268" max="268" width="15" style="44" customWidth="1"/>
    <col min="269" max="270" width="14.28515625" style="44" customWidth="1"/>
    <col min="271" max="271" width="0" style="44" hidden="1" customWidth="1"/>
    <col min="272" max="272" width="18.85546875" style="44" customWidth="1"/>
    <col min="273" max="285" width="8" style="44" customWidth="1"/>
    <col min="286" max="289" width="9.28515625" style="44" customWidth="1"/>
    <col min="290" max="317" width="9.140625" style="44"/>
    <col min="318" max="318" width="64" style="44" customWidth="1"/>
    <col min="319" max="319" width="97.85546875" style="44" customWidth="1"/>
    <col min="320" max="513" width="9.140625" style="44"/>
    <col min="514" max="514" width="1.28515625" style="44" customWidth="1"/>
    <col min="515" max="515" width="44.85546875" style="44" customWidth="1"/>
    <col min="516" max="516" width="47.28515625" style="44" customWidth="1"/>
    <col min="517" max="517" width="8.140625" style="44" customWidth="1"/>
    <col min="518" max="518" width="8.28515625" style="44" customWidth="1"/>
    <col min="519" max="519" width="5.42578125" style="44" customWidth="1"/>
    <col min="520" max="520" width="8.5703125" style="44" customWidth="1"/>
    <col min="521" max="521" width="13.7109375" style="44" customWidth="1"/>
    <col min="522" max="522" width="15.7109375" style="44" customWidth="1"/>
    <col min="523" max="523" width="14.7109375" style="44" customWidth="1"/>
    <col min="524" max="524" width="15" style="44" customWidth="1"/>
    <col min="525" max="526" width="14.28515625" style="44" customWidth="1"/>
    <col min="527" max="527" width="0" style="44" hidden="1" customWidth="1"/>
    <col min="528" max="528" width="18.85546875" style="44" customWidth="1"/>
    <col min="529" max="541" width="8" style="44" customWidth="1"/>
    <col min="542" max="545" width="9.28515625" style="44" customWidth="1"/>
    <col min="546" max="573" width="9.140625" style="44"/>
    <col min="574" max="574" width="64" style="44" customWidth="1"/>
    <col min="575" max="575" width="97.85546875" style="44" customWidth="1"/>
    <col min="576" max="769" width="9.140625" style="44"/>
    <col min="770" max="770" width="1.28515625" style="44" customWidth="1"/>
    <col min="771" max="771" width="44.85546875" style="44" customWidth="1"/>
    <col min="772" max="772" width="47.28515625" style="44" customWidth="1"/>
    <col min="773" max="773" width="8.140625" style="44" customWidth="1"/>
    <col min="774" max="774" width="8.28515625" style="44" customWidth="1"/>
    <col min="775" max="775" width="5.42578125" style="44" customWidth="1"/>
    <col min="776" max="776" width="8.5703125" style="44" customWidth="1"/>
    <col min="777" max="777" width="13.7109375" style="44" customWidth="1"/>
    <col min="778" max="778" width="15.7109375" style="44" customWidth="1"/>
    <col min="779" max="779" width="14.7109375" style="44" customWidth="1"/>
    <col min="780" max="780" width="15" style="44" customWidth="1"/>
    <col min="781" max="782" width="14.28515625" style="44" customWidth="1"/>
    <col min="783" max="783" width="0" style="44" hidden="1" customWidth="1"/>
    <col min="784" max="784" width="18.85546875" style="44" customWidth="1"/>
    <col min="785" max="797" width="8" style="44" customWidth="1"/>
    <col min="798" max="801" width="9.28515625" style="44" customWidth="1"/>
    <col min="802" max="829" width="9.140625" style="44"/>
    <col min="830" max="830" width="64" style="44" customWidth="1"/>
    <col min="831" max="831" width="97.85546875" style="44" customWidth="1"/>
    <col min="832" max="1025" width="9.140625" style="44"/>
    <col min="1026" max="1026" width="1.28515625" style="44" customWidth="1"/>
    <col min="1027" max="1027" width="44.85546875" style="44" customWidth="1"/>
    <col min="1028" max="1028" width="47.28515625" style="44" customWidth="1"/>
    <col min="1029" max="1029" width="8.140625" style="44" customWidth="1"/>
    <col min="1030" max="1030" width="8.28515625" style="44" customWidth="1"/>
    <col min="1031" max="1031" width="5.42578125" style="44" customWidth="1"/>
    <col min="1032" max="1032" width="8.5703125" style="44" customWidth="1"/>
    <col min="1033" max="1033" width="13.7109375" style="44" customWidth="1"/>
    <col min="1034" max="1034" width="15.7109375" style="44" customWidth="1"/>
    <col min="1035" max="1035" width="14.7109375" style="44" customWidth="1"/>
    <col min="1036" max="1036" width="15" style="44" customWidth="1"/>
    <col min="1037" max="1038" width="14.28515625" style="44" customWidth="1"/>
    <col min="1039" max="1039" width="0" style="44" hidden="1" customWidth="1"/>
    <col min="1040" max="1040" width="18.85546875" style="44" customWidth="1"/>
    <col min="1041" max="1053" width="8" style="44" customWidth="1"/>
    <col min="1054" max="1057" width="9.28515625" style="44" customWidth="1"/>
    <col min="1058" max="1085" width="9.140625" style="44"/>
    <col min="1086" max="1086" width="64" style="44" customWidth="1"/>
    <col min="1087" max="1087" width="97.85546875" style="44" customWidth="1"/>
    <col min="1088" max="1281" width="9.140625" style="44"/>
    <col min="1282" max="1282" width="1.28515625" style="44" customWidth="1"/>
    <col min="1283" max="1283" width="44.85546875" style="44" customWidth="1"/>
    <col min="1284" max="1284" width="47.28515625" style="44" customWidth="1"/>
    <col min="1285" max="1285" width="8.140625" style="44" customWidth="1"/>
    <col min="1286" max="1286" width="8.28515625" style="44" customWidth="1"/>
    <col min="1287" max="1287" width="5.42578125" style="44" customWidth="1"/>
    <col min="1288" max="1288" width="8.5703125" style="44" customWidth="1"/>
    <col min="1289" max="1289" width="13.7109375" style="44" customWidth="1"/>
    <col min="1290" max="1290" width="15.7109375" style="44" customWidth="1"/>
    <col min="1291" max="1291" width="14.7109375" style="44" customWidth="1"/>
    <col min="1292" max="1292" width="15" style="44" customWidth="1"/>
    <col min="1293" max="1294" width="14.28515625" style="44" customWidth="1"/>
    <col min="1295" max="1295" width="0" style="44" hidden="1" customWidth="1"/>
    <col min="1296" max="1296" width="18.85546875" style="44" customWidth="1"/>
    <col min="1297" max="1309" width="8" style="44" customWidth="1"/>
    <col min="1310" max="1313" width="9.28515625" style="44" customWidth="1"/>
    <col min="1314" max="1341" width="9.140625" style="44"/>
    <col min="1342" max="1342" width="64" style="44" customWidth="1"/>
    <col min="1343" max="1343" width="97.85546875" style="44" customWidth="1"/>
    <col min="1344" max="1537" width="9.140625" style="44"/>
    <col min="1538" max="1538" width="1.28515625" style="44" customWidth="1"/>
    <col min="1539" max="1539" width="44.85546875" style="44" customWidth="1"/>
    <col min="1540" max="1540" width="47.28515625" style="44" customWidth="1"/>
    <col min="1541" max="1541" width="8.140625" style="44" customWidth="1"/>
    <col min="1542" max="1542" width="8.28515625" style="44" customWidth="1"/>
    <col min="1543" max="1543" width="5.42578125" style="44" customWidth="1"/>
    <col min="1544" max="1544" width="8.5703125" style="44" customWidth="1"/>
    <col min="1545" max="1545" width="13.7109375" style="44" customWidth="1"/>
    <col min="1546" max="1546" width="15.7109375" style="44" customWidth="1"/>
    <col min="1547" max="1547" width="14.7109375" style="44" customWidth="1"/>
    <col min="1548" max="1548" width="15" style="44" customWidth="1"/>
    <col min="1549" max="1550" width="14.28515625" style="44" customWidth="1"/>
    <col min="1551" max="1551" width="0" style="44" hidden="1" customWidth="1"/>
    <col min="1552" max="1552" width="18.85546875" style="44" customWidth="1"/>
    <col min="1553" max="1565" width="8" style="44" customWidth="1"/>
    <col min="1566" max="1569" width="9.28515625" style="44" customWidth="1"/>
    <col min="1570" max="1597" width="9.140625" style="44"/>
    <col min="1598" max="1598" width="64" style="44" customWidth="1"/>
    <col min="1599" max="1599" width="97.85546875" style="44" customWidth="1"/>
    <col min="1600" max="1793" width="9.140625" style="44"/>
    <col min="1794" max="1794" width="1.28515625" style="44" customWidth="1"/>
    <col min="1795" max="1795" width="44.85546875" style="44" customWidth="1"/>
    <col min="1796" max="1796" width="47.28515625" style="44" customWidth="1"/>
    <col min="1797" max="1797" width="8.140625" style="44" customWidth="1"/>
    <col min="1798" max="1798" width="8.28515625" style="44" customWidth="1"/>
    <col min="1799" max="1799" width="5.42578125" style="44" customWidth="1"/>
    <col min="1800" max="1800" width="8.5703125" style="44" customWidth="1"/>
    <col min="1801" max="1801" width="13.7109375" style="44" customWidth="1"/>
    <col min="1802" max="1802" width="15.7109375" style="44" customWidth="1"/>
    <col min="1803" max="1803" width="14.7109375" style="44" customWidth="1"/>
    <col min="1804" max="1804" width="15" style="44" customWidth="1"/>
    <col min="1805" max="1806" width="14.28515625" style="44" customWidth="1"/>
    <col min="1807" max="1807" width="0" style="44" hidden="1" customWidth="1"/>
    <col min="1808" max="1808" width="18.85546875" style="44" customWidth="1"/>
    <col min="1809" max="1821" width="8" style="44" customWidth="1"/>
    <col min="1822" max="1825" width="9.28515625" style="44" customWidth="1"/>
    <col min="1826" max="1853" width="9.140625" style="44"/>
    <col min="1854" max="1854" width="64" style="44" customWidth="1"/>
    <col min="1855" max="1855" width="97.85546875" style="44" customWidth="1"/>
    <col min="1856" max="2049" width="9.140625" style="44"/>
    <col min="2050" max="2050" width="1.28515625" style="44" customWidth="1"/>
    <col min="2051" max="2051" width="44.85546875" style="44" customWidth="1"/>
    <col min="2052" max="2052" width="47.28515625" style="44" customWidth="1"/>
    <col min="2053" max="2053" width="8.140625" style="44" customWidth="1"/>
    <col min="2054" max="2054" width="8.28515625" style="44" customWidth="1"/>
    <col min="2055" max="2055" width="5.42578125" style="44" customWidth="1"/>
    <col min="2056" max="2056" width="8.5703125" style="44" customWidth="1"/>
    <col min="2057" max="2057" width="13.7109375" style="44" customWidth="1"/>
    <col min="2058" max="2058" width="15.7109375" style="44" customWidth="1"/>
    <col min="2059" max="2059" width="14.7109375" style="44" customWidth="1"/>
    <col min="2060" max="2060" width="15" style="44" customWidth="1"/>
    <col min="2061" max="2062" width="14.28515625" style="44" customWidth="1"/>
    <col min="2063" max="2063" width="0" style="44" hidden="1" customWidth="1"/>
    <col min="2064" max="2064" width="18.85546875" style="44" customWidth="1"/>
    <col min="2065" max="2077" width="8" style="44" customWidth="1"/>
    <col min="2078" max="2081" width="9.28515625" style="44" customWidth="1"/>
    <col min="2082" max="2109" width="9.140625" style="44"/>
    <col min="2110" max="2110" width="64" style="44" customWidth="1"/>
    <col min="2111" max="2111" width="97.85546875" style="44" customWidth="1"/>
    <col min="2112" max="2305" width="9.140625" style="44"/>
    <col min="2306" max="2306" width="1.28515625" style="44" customWidth="1"/>
    <col min="2307" max="2307" width="44.85546875" style="44" customWidth="1"/>
    <col min="2308" max="2308" width="47.28515625" style="44" customWidth="1"/>
    <col min="2309" max="2309" width="8.140625" style="44" customWidth="1"/>
    <col min="2310" max="2310" width="8.28515625" style="44" customWidth="1"/>
    <col min="2311" max="2311" width="5.42578125" style="44" customWidth="1"/>
    <col min="2312" max="2312" width="8.5703125" style="44" customWidth="1"/>
    <col min="2313" max="2313" width="13.7109375" style="44" customWidth="1"/>
    <col min="2314" max="2314" width="15.7109375" style="44" customWidth="1"/>
    <col min="2315" max="2315" width="14.7109375" style="44" customWidth="1"/>
    <col min="2316" max="2316" width="15" style="44" customWidth="1"/>
    <col min="2317" max="2318" width="14.28515625" style="44" customWidth="1"/>
    <col min="2319" max="2319" width="0" style="44" hidden="1" customWidth="1"/>
    <col min="2320" max="2320" width="18.85546875" style="44" customWidth="1"/>
    <col min="2321" max="2333" width="8" style="44" customWidth="1"/>
    <col min="2334" max="2337" width="9.28515625" style="44" customWidth="1"/>
    <col min="2338" max="2365" width="9.140625" style="44"/>
    <col min="2366" max="2366" width="64" style="44" customWidth="1"/>
    <col min="2367" max="2367" width="97.85546875" style="44" customWidth="1"/>
    <col min="2368" max="2561" width="9.140625" style="44"/>
    <col min="2562" max="2562" width="1.28515625" style="44" customWidth="1"/>
    <col min="2563" max="2563" width="44.85546875" style="44" customWidth="1"/>
    <col min="2564" max="2564" width="47.28515625" style="44" customWidth="1"/>
    <col min="2565" max="2565" width="8.140625" style="44" customWidth="1"/>
    <col min="2566" max="2566" width="8.28515625" style="44" customWidth="1"/>
    <col min="2567" max="2567" width="5.42578125" style="44" customWidth="1"/>
    <col min="2568" max="2568" width="8.5703125" style="44" customWidth="1"/>
    <col min="2569" max="2569" width="13.7109375" style="44" customWidth="1"/>
    <col min="2570" max="2570" width="15.7109375" style="44" customWidth="1"/>
    <col min="2571" max="2571" width="14.7109375" style="44" customWidth="1"/>
    <col min="2572" max="2572" width="15" style="44" customWidth="1"/>
    <col min="2573" max="2574" width="14.28515625" style="44" customWidth="1"/>
    <col min="2575" max="2575" width="0" style="44" hidden="1" customWidth="1"/>
    <col min="2576" max="2576" width="18.85546875" style="44" customWidth="1"/>
    <col min="2577" max="2589" width="8" style="44" customWidth="1"/>
    <col min="2590" max="2593" width="9.28515625" style="44" customWidth="1"/>
    <col min="2594" max="2621" width="9.140625" style="44"/>
    <col min="2622" max="2622" width="64" style="44" customWidth="1"/>
    <col min="2623" max="2623" width="97.85546875" style="44" customWidth="1"/>
    <col min="2624" max="2817" width="9.140625" style="44"/>
    <col min="2818" max="2818" width="1.28515625" style="44" customWidth="1"/>
    <col min="2819" max="2819" width="44.85546875" style="44" customWidth="1"/>
    <col min="2820" max="2820" width="47.28515625" style="44" customWidth="1"/>
    <col min="2821" max="2821" width="8.140625" style="44" customWidth="1"/>
    <col min="2822" max="2822" width="8.28515625" style="44" customWidth="1"/>
    <col min="2823" max="2823" width="5.42578125" style="44" customWidth="1"/>
    <col min="2824" max="2824" width="8.5703125" style="44" customWidth="1"/>
    <col min="2825" max="2825" width="13.7109375" style="44" customWidth="1"/>
    <col min="2826" max="2826" width="15.7109375" style="44" customWidth="1"/>
    <col min="2827" max="2827" width="14.7109375" style="44" customWidth="1"/>
    <col min="2828" max="2828" width="15" style="44" customWidth="1"/>
    <col min="2829" max="2830" width="14.28515625" style="44" customWidth="1"/>
    <col min="2831" max="2831" width="0" style="44" hidden="1" customWidth="1"/>
    <col min="2832" max="2832" width="18.85546875" style="44" customWidth="1"/>
    <col min="2833" max="2845" width="8" style="44" customWidth="1"/>
    <col min="2846" max="2849" width="9.28515625" style="44" customWidth="1"/>
    <col min="2850" max="2877" width="9.140625" style="44"/>
    <col min="2878" max="2878" width="64" style="44" customWidth="1"/>
    <col min="2879" max="2879" width="97.85546875" style="44" customWidth="1"/>
    <col min="2880" max="3073" width="9.140625" style="44"/>
    <col min="3074" max="3074" width="1.28515625" style="44" customWidth="1"/>
    <col min="3075" max="3075" width="44.85546875" style="44" customWidth="1"/>
    <col min="3076" max="3076" width="47.28515625" style="44" customWidth="1"/>
    <col min="3077" max="3077" width="8.140625" style="44" customWidth="1"/>
    <col min="3078" max="3078" width="8.28515625" style="44" customWidth="1"/>
    <col min="3079" max="3079" width="5.42578125" style="44" customWidth="1"/>
    <col min="3080" max="3080" width="8.5703125" style="44" customWidth="1"/>
    <col min="3081" max="3081" width="13.7109375" style="44" customWidth="1"/>
    <col min="3082" max="3082" width="15.7109375" style="44" customWidth="1"/>
    <col min="3083" max="3083" width="14.7109375" style="44" customWidth="1"/>
    <col min="3084" max="3084" width="15" style="44" customWidth="1"/>
    <col min="3085" max="3086" width="14.28515625" style="44" customWidth="1"/>
    <col min="3087" max="3087" width="0" style="44" hidden="1" customWidth="1"/>
    <col min="3088" max="3088" width="18.85546875" style="44" customWidth="1"/>
    <col min="3089" max="3101" width="8" style="44" customWidth="1"/>
    <col min="3102" max="3105" width="9.28515625" style="44" customWidth="1"/>
    <col min="3106" max="3133" width="9.140625" style="44"/>
    <col min="3134" max="3134" width="64" style="44" customWidth="1"/>
    <col min="3135" max="3135" width="97.85546875" style="44" customWidth="1"/>
    <col min="3136" max="3329" width="9.140625" style="44"/>
    <col min="3330" max="3330" width="1.28515625" style="44" customWidth="1"/>
    <col min="3331" max="3331" width="44.85546875" style="44" customWidth="1"/>
    <col min="3332" max="3332" width="47.28515625" style="44" customWidth="1"/>
    <col min="3333" max="3333" width="8.140625" style="44" customWidth="1"/>
    <col min="3334" max="3334" width="8.28515625" style="44" customWidth="1"/>
    <col min="3335" max="3335" width="5.42578125" style="44" customWidth="1"/>
    <col min="3336" max="3336" width="8.5703125" style="44" customWidth="1"/>
    <col min="3337" max="3337" width="13.7109375" style="44" customWidth="1"/>
    <col min="3338" max="3338" width="15.7109375" style="44" customWidth="1"/>
    <col min="3339" max="3339" width="14.7109375" style="44" customWidth="1"/>
    <col min="3340" max="3340" width="15" style="44" customWidth="1"/>
    <col min="3341" max="3342" width="14.28515625" style="44" customWidth="1"/>
    <col min="3343" max="3343" width="0" style="44" hidden="1" customWidth="1"/>
    <col min="3344" max="3344" width="18.85546875" style="44" customWidth="1"/>
    <col min="3345" max="3357" width="8" style="44" customWidth="1"/>
    <col min="3358" max="3361" width="9.28515625" style="44" customWidth="1"/>
    <col min="3362" max="3389" width="9.140625" style="44"/>
    <col min="3390" max="3390" width="64" style="44" customWidth="1"/>
    <col min="3391" max="3391" width="97.85546875" style="44" customWidth="1"/>
    <col min="3392" max="3585" width="9.140625" style="44"/>
    <col min="3586" max="3586" width="1.28515625" style="44" customWidth="1"/>
    <col min="3587" max="3587" width="44.85546875" style="44" customWidth="1"/>
    <col min="3588" max="3588" width="47.28515625" style="44" customWidth="1"/>
    <col min="3589" max="3589" width="8.140625" style="44" customWidth="1"/>
    <col min="3590" max="3590" width="8.28515625" style="44" customWidth="1"/>
    <col min="3591" max="3591" width="5.42578125" style="44" customWidth="1"/>
    <col min="3592" max="3592" width="8.5703125" style="44" customWidth="1"/>
    <col min="3593" max="3593" width="13.7109375" style="44" customWidth="1"/>
    <col min="3594" max="3594" width="15.7109375" style="44" customWidth="1"/>
    <col min="3595" max="3595" width="14.7109375" style="44" customWidth="1"/>
    <col min="3596" max="3596" width="15" style="44" customWidth="1"/>
    <col min="3597" max="3598" width="14.28515625" style="44" customWidth="1"/>
    <col min="3599" max="3599" width="0" style="44" hidden="1" customWidth="1"/>
    <col min="3600" max="3600" width="18.85546875" style="44" customWidth="1"/>
    <col min="3601" max="3613" width="8" style="44" customWidth="1"/>
    <col min="3614" max="3617" width="9.28515625" style="44" customWidth="1"/>
    <col min="3618" max="3645" width="9.140625" style="44"/>
    <col min="3646" max="3646" width="64" style="44" customWidth="1"/>
    <col min="3647" max="3647" width="97.85546875" style="44" customWidth="1"/>
    <col min="3648" max="3841" width="9.140625" style="44"/>
    <col min="3842" max="3842" width="1.28515625" style="44" customWidth="1"/>
    <col min="3843" max="3843" width="44.85546875" style="44" customWidth="1"/>
    <col min="3844" max="3844" width="47.28515625" style="44" customWidth="1"/>
    <col min="3845" max="3845" width="8.140625" style="44" customWidth="1"/>
    <col min="3846" max="3846" width="8.28515625" style="44" customWidth="1"/>
    <col min="3847" max="3847" width="5.42578125" style="44" customWidth="1"/>
    <col min="3848" max="3848" width="8.5703125" style="44" customWidth="1"/>
    <col min="3849" max="3849" width="13.7109375" style="44" customWidth="1"/>
    <col min="3850" max="3850" width="15.7109375" style="44" customWidth="1"/>
    <col min="3851" max="3851" width="14.7109375" style="44" customWidth="1"/>
    <col min="3852" max="3852" width="15" style="44" customWidth="1"/>
    <col min="3853" max="3854" width="14.28515625" style="44" customWidth="1"/>
    <col min="3855" max="3855" width="0" style="44" hidden="1" customWidth="1"/>
    <col min="3856" max="3856" width="18.85546875" style="44" customWidth="1"/>
    <col min="3857" max="3869" width="8" style="44" customWidth="1"/>
    <col min="3870" max="3873" width="9.28515625" style="44" customWidth="1"/>
    <col min="3874" max="3901" width="9.140625" style="44"/>
    <col min="3902" max="3902" width="64" style="44" customWidth="1"/>
    <col min="3903" max="3903" width="97.85546875" style="44" customWidth="1"/>
    <col min="3904" max="4097" width="9.140625" style="44"/>
    <col min="4098" max="4098" width="1.28515625" style="44" customWidth="1"/>
    <col min="4099" max="4099" width="44.85546875" style="44" customWidth="1"/>
    <col min="4100" max="4100" width="47.28515625" style="44" customWidth="1"/>
    <col min="4101" max="4101" width="8.140625" style="44" customWidth="1"/>
    <col min="4102" max="4102" width="8.28515625" style="44" customWidth="1"/>
    <col min="4103" max="4103" width="5.42578125" style="44" customWidth="1"/>
    <col min="4104" max="4104" width="8.5703125" style="44" customWidth="1"/>
    <col min="4105" max="4105" width="13.7109375" style="44" customWidth="1"/>
    <col min="4106" max="4106" width="15.7109375" style="44" customWidth="1"/>
    <col min="4107" max="4107" width="14.7109375" style="44" customWidth="1"/>
    <col min="4108" max="4108" width="15" style="44" customWidth="1"/>
    <col min="4109" max="4110" width="14.28515625" style="44" customWidth="1"/>
    <col min="4111" max="4111" width="0" style="44" hidden="1" customWidth="1"/>
    <col min="4112" max="4112" width="18.85546875" style="44" customWidth="1"/>
    <col min="4113" max="4125" width="8" style="44" customWidth="1"/>
    <col min="4126" max="4129" width="9.28515625" style="44" customWidth="1"/>
    <col min="4130" max="4157" width="9.140625" style="44"/>
    <col min="4158" max="4158" width="64" style="44" customWidth="1"/>
    <col min="4159" max="4159" width="97.85546875" style="44" customWidth="1"/>
    <col min="4160" max="4353" width="9.140625" style="44"/>
    <col min="4354" max="4354" width="1.28515625" style="44" customWidth="1"/>
    <col min="4355" max="4355" width="44.85546875" style="44" customWidth="1"/>
    <col min="4356" max="4356" width="47.28515625" style="44" customWidth="1"/>
    <col min="4357" max="4357" width="8.140625" style="44" customWidth="1"/>
    <col min="4358" max="4358" width="8.28515625" style="44" customWidth="1"/>
    <col min="4359" max="4359" width="5.42578125" style="44" customWidth="1"/>
    <col min="4360" max="4360" width="8.5703125" style="44" customWidth="1"/>
    <col min="4361" max="4361" width="13.7109375" style="44" customWidth="1"/>
    <col min="4362" max="4362" width="15.7109375" style="44" customWidth="1"/>
    <col min="4363" max="4363" width="14.7109375" style="44" customWidth="1"/>
    <col min="4364" max="4364" width="15" style="44" customWidth="1"/>
    <col min="4365" max="4366" width="14.28515625" style="44" customWidth="1"/>
    <col min="4367" max="4367" width="0" style="44" hidden="1" customWidth="1"/>
    <col min="4368" max="4368" width="18.85546875" style="44" customWidth="1"/>
    <col min="4369" max="4381" width="8" style="44" customWidth="1"/>
    <col min="4382" max="4385" width="9.28515625" style="44" customWidth="1"/>
    <col min="4386" max="4413" width="9.140625" style="44"/>
    <col min="4414" max="4414" width="64" style="44" customWidth="1"/>
    <col min="4415" max="4415" width="97.85546875" style="44" customWidth="1"/>
    <col min="4416" max="4609" width="9.140625" style="44"/>
    <col min="4610" max="4610" width="1.28515625" style="44" customWidth="1"/>
    <col min="4611" max="4611" width="44.85546875" style="44" customWidth="1"/>
    <col min="4612" max="4612" width="47.28515625" style="44" customWidth="1"/>
    <col min="4613" max="4613" width="8.140625" style="44" customWidth="1"/>
    <col min="4614" max="4614" width="8.28515625" style="44" customWidth="1"/>
    <col min="4615" max="4615" width="5.42578125" style="44" customWidth="1"/>
    <col min="4616" max="4616" width="8.5703125" style="44" customWidth="1"/>
    <col min="4617" max="4617" width="13.7109375" style="44" customWidth="1"/>
    <col min="4618" max="4618" width="15.7109375" style="44" customWidth="1"/>
    <col min="4619" max="4619" width="14.7109375" style="44" customWidth="1"/>
    <col min="4620" max="4620" width="15" style="44" customWidth="1"/>
    <col min="4621" max="4622" width="14.28515625" style="44" customWidth="1"/>
    <col min="4623" max="4623" width="0" style="44" hidden="1" customWidth="1"/>
    <col min="4624" max="4624" width="18.85546875" style="44" customWidth="1"/>
    <col min="4625" max="4637" width="8" style="44" customWidth="1"/>
    <col min="4638" max="4641" width="9.28515625" style="44" customWidth="1"/>
    <col min="4642" max="4669" width="9.140625" style="44"/>
    <col min="4670" max="4670" width="64" style="44" customWidth="1"/>
    <col min="4671" max="4671" width="97.85546875" style="44" customWidth="1"/>
    <col min="4672" max="4865" width="9.140625" style="44"/>
    <col min="4866" max="4866" width="1.28515625" style="44" customWidth="1"/>
    <col min="4867" max="4867" width="44.85546875" style="44" customWidth="1"/>
    <col min="4868" max="4868" width="47.28515625" style="44" customWidth="1"/>
    <col min="4869" max="4869" width="8.140625" style="44" customWidth="1"/>
    <col min="4870" max="4870" width="8.28515625" style="44" customWidth="1"/>
    <col min="4871" max="4871" width="5.42578125" style="44" customWidth="1"/>
    <col min="4872" max="4872" width="8.5703125" style="44" customWidth="1"/>
    <col min="4873" max="4873" width="13.7109375" style="44" customWidth="1"/>
    <col min="4874" max="4874" width="15.7109375" style="44" customWidth="1"/>
    <col min="4875" max="4875" width="14.7109375" style="44" customWidth="1"/>
    <col min="4876" max="4876" width="15" style="44" customWidth="1"/>
    <col min="4877" max="4878" width="14.28515625" style="44" customWidth="1"/>
    <col min="4879" max="4879" width="0" style="44" hidden="1" customWidth="1"/>
    <col min="4880" max="4880" width="18.85546875" style="44" customWidth="1"/>
    <col min="4881" max="4893" width="8" style="44" customWidth="1"/>
    <col min="4894" max="4897" width="9.28515625" style="44" customWidth="1"/>
    <col min="4898" max="4925" width="9.140625" style="44"/>
    <col min="4926" max="4926" width="64" style="44" customWidth="1"/>
    <col min="4927" max="4927" width="97.85546875" style="44" customWidth="1"/>
    <col min="4928" max="5121" width="9.140625" style="44"/>
    <col min="5122" max="5122" width="1.28515625" style="44" customWidth="1"/>
    <col min="5123" max="5123" width="44.85546875" style="44" customWidth="1"/>
    <col min="5124" max="5124" width="47.28515625" style="44" customWidth="1"/>
    <col min="5125" max="5125" width="8.140625" style="44" customWidth="1"/>
    <col min="5126" max="5126" width="8.28515625" style="44" customWidth="1"/>
    <col min="5127" max="5127" width="5.42578125" style="44" customWidth="1"/>
    <col min="5128" max="5128" width="8.5703125" style="44" customWidth="1"/>
    <col min="5129" max="5129" width="13.7109375" style="44" customWidth="1"/>
    <col min="5130" max="5130" width="15.7109375" style="44" customWidth="1"/>
    <col min="5131" max="5131" width="14.7109375" style="44" customWidth="1"/>
    <col min="5132" max="5132" width="15" style="44" customWidth="1"/>
    <col min="5133" max="5134" width="14.28515625" style="44" customWidth="1"/>
    <col min="5135" max="5135" width="0" style="44" hidden="1" customWidth="1"/>
    <col min="5136" max="5136" width="18.85546875" style="44" customWidth="1"/>
    <col min="5137" max="5149" width="8" style="44" customWidth="1"/>
    <col min="5150" max="5153" width="9.28515625" style="44" customWidth="1"/>
    <col min="5154" max="5181" width="9.140625" style="44"/>
    <col min="5182" max="5182" width="64" style="44" customWidth="1"/>
    <col min="5183" max="5183" width="97.85546875" style="44" customWidth="1"/>
    <col min="5184" max="5377" width="9.140625" style="44"/>
    <col min="5378" max="5378" width="1.28515625" style="44" customWidth="1"/>
    <col min="5379" max="5379" width="44.85546875" style="44" customWidth="1"/>
    <col min="5380" max="5380" width="47.28515625" style="44" customWidth="1"/>
    <col min="5381" max="5381" width="8.140625" style="44" customWidth="1"/>
    <col min="5382" max="5382" width="8.28515625" style="44" customWidth="1"/>
    <col min="5383" max="5383" width="5.42578125" style="44" customWidth="1"/>
    <col min="5384" max="5384" width="8.5703125" style="44" customWidth="1"/>
    <col min="5385" max="5385" width="13.7109375" style="44" customWidth="1"/>
    <col min="5386" max="5386" width="15.7109375" style="44" customWidth="1"/>
    <col min="5387" max="5387" width="14.7109375" style="44" customWidth="1"/>
    <col min="5388" max="5388" width="15" style="44" customWidth="1"/>
    <col min="5389" max="5390" width="14.28515625" style="44" customWidth="1"/>
    <col min="5391" max="5391" width="0" style="44" hidden="1" customWidth="1"/>
    <col min="5392" max="5392" width="18.85546875" style="44" customWidth="1"/>
    <col min="5393" max="5405" width="8" style="44" customWidth="1"/>
    <col min="5406" max="5409" width="9.28515625" style="44" customWidth="1"/>
    <col min="5410" max="5437" width="9.140625" style="44"/>
    <col min="5438" max="5438" width="64" style="44" customWidth="1"/>
    <col min="5439" max="5439" width="97.85546875" style="44" customWidth="1"/>
    <col min="5440" max="5633" width="9.140625" style="44"/>
    <col min="5634" max="5634" width="1.28515625" style="44" customWidth="1"/>
    <col min="5635" max="5635" width="44.85546875" style="44" customWidth="1"/>
    <col min="5636" max="5636" width="47.28515625" style="44" customWidth="1"/>
    <col min="5637" max="5637" width="8.140625" style="44" customWidth="1"/>
    <col min="5638" max="5638" width="8.28515625" style="44" customWidth="1"/>
    <col min="5639" max="5639" width="5.42578125" style="44" customWidth="1"/>
    <col min="5640" max="5640" width="8.5703125" style="44" customWidth="1"/>
    <col min="5641" max="5641" width="13.7109375" style="44" customWidth="1"/>
    <col min="5642" max="5642" width="15.7109375" style="44" customWidth="1"/>
    <col min="5643" max="5643" width="14.7109375" style="44" customWidth="1"/>
    <col min="5644" max="5644" width="15" style="44" customWidth="1"/>
    <col min="5645" max="5646" width="14.28515625" style="44" customWidth="1"/>
    <col min="5647" max="5647" width="0" style="44" hidden="1" customWidth="1"/>
    <col min="5648" max="5648" width="18.85546875" style="44" customWidth="1"/>
    <col min="5649" max="5661" width="8" style="44" customWidth="1"/>
    <col min="5662" max="5665" width="9.28515625" style="44" customWidth="1"/>
    <col min="5666" max="5693" width="9.140625" style="44"/>
    <col min="5694" max="5694" width="64" style="44" customWidth="1"/>
    <col min="5695" max="5695" width="97.85546875" style="44" customWidth="1"/>
    <col min="5696" max="5889" width="9.140625" style="44"/>
    <col min="5890" max="5890" width="1.28515625" style="44" customWidth="1"/>
    <col min="5891" max="5891" width="44.85546875" style="44" customWidth="1"/>
    <col min="5892" max="5892" width="47.28515625" style="44" customWidth="1"/>
    <col min="5893" max="5893" width="8.140625" style="44" customWidth="1"/>
    <col min="5894" max="5894" width="8.28515625" style="44" customWidth="1"/>
    <col min="5895" max="5895" width="5.42578125" style="44" customWidth="1"/>
    <col min="5896" max="5896" width="8.5703125" style="44" customWidth="1"/>
    <col min="5897" max="5897" width="13.7109375" style="44" customWidth="1"/>
    <col min="5898" max="5898" width="15.7109375" style="44" customWidth="1"/>
    <col min="5899" max="5899" width="14.7109375" style="44" customWidth="1"/>
    <col min="5900" max="5900" width="15" style="44" customWidth="1"/>
    <col min="5901" max="5902" width="14.28515625" style="44" customWidth="1"/>
    <col min="5903" max="5903" width="0" style="44" hidden="1" customWidth="1"/>
    <col min="5904" max="5904" width="18.85546875" style="44" customWidth="1"/>
    <col min="5905" max="5917" width="8" style="44" customWidth="1"/>
    <col min="5918" max="5921" width="9.28515625" style="44" customWidth="1"/>
    <col min="5922" max="5949" width="9.140625" style="44"/>
    <col min="5950" max="5950" width="64" style="44" customWidth="1"/>
    <col min="5951" max="5951" width="97.85546875" style="44" customWidth="1"/>
    <col min="5952" max="6145" width="9.140625" style="44"/>
    <col min="6146" max="6146" width="1.28515625" style="44" customWidth="1"/>
    <col min="6147" max="6147" width="44.85546875" style="44" customWidth="1"/>
    <col min="6148" max="6148" width="47.28515625" style="44" customWidth="1"/>
    <col min="6149" max="6149" width="8.140625" style="44" customWidth="1"/>
    <col min="6150" max="6150" width="8.28515625" style="44" customWidth="1"/>
    <col min="6151" max="6151" width="5.42578125" style="44" customWidth="1"/>
    <col min="6152" max="6152" width="8.5703125" style="44" customWidth="1"/>
    <col min="6153" max="6153" width="13.7109375" style="44" customWidth="1"/>
    <col min="6154" max="6154" width="15.7109375" style="44" customWidth="1"/>
    <col min="6155" max="6155" width="14.7109375" style="44" customWidth="1"/>
    <col min="6156" max="6156" width="15" style="44" customWidth="1"/>
    <col min="6157" max="6158" width="14.28515625" style="44" customWidth="1"/>
    <col min="6159" max="6159" width="0" style="44" hidden="1" customWidth="1"/>
    <col min="6160" max="6160" width="18.85546875" style="44" customWidth="1"/>
    <col min="6161" max="6173" width="8" style="44" customWidth="1"/>
    <col min="6174" max="6177" width="9.28515625" style="44" customWidth="1"/>
    <col min="6178" max="6205" width="9.140625" style="44"/>
    <col min="6206" max="6206" width="64" style="44" customWidth="1"/>
    <col min="6207" max="6207" width="97.85546875" style="44" customWidth="1"/>
    <col min="6208" max="6401" width="9.140625" style="44"/>
    <col min="6402" max="6402" width="1.28515625" style="44" customWidth="1"/>
    <col min="6403" max="6403" width="44.85546875" style="44" customWidth="1"/>
    <col min="6404" max="6404" width="47.28515625" style="44" customWidth="1"/>
    <col min="6405" max="6405" width="8.140625" style="44" customWidth="1"/>
    <col min="6406" max="6406" width="8.28515625" style="44" customWidth="1"/>
    <col min="6407" max="6407" width="5.42578125" style="44" customWidth="1"/>
    <col min="6408" max="6408" width="8.5703125" style="44" customWidth="1"/>
    <col min="6409" max="6409" width="13.7109375" style="44" customWidth="1"/>
    <col min="6410" max="6410" width="15.7109375" style="44" customWidth="1"/>
    <col min="6411" max="6411" width="14.7109375" style="44" customWidth="1"/>
    <col min="6412" max="6412" width="15" style="44" customWidth="1"/>
    <col min="6413" max="6414" width="14.28515625" style="44" customWidth="1"/>
    <col min="6415" max="6415" width="0" style="44" hidden="1" customWidth="1"/>
    <col min="6416" max="6416" width="18.85546875" style="44" customWidth="1"/>
    <col min="6417" max="6429" width="8" style="44" customWidth="1"/>
    <col min="6430" max="6433" width="9.28515625" style="44" customWidth="1"/>
    <col min="6434" max="6461" width="9.140625" style="44"/>
    <col min="6462" max="6462" width="64" style="44" customWidth="1"/>
    <col min="6463" max="6463" width="97.85546875" style="44" customWidth="1"/>
    <col min="6464" max="6657" width="9.140625" style="44"/>
    <col min="6658" max="6658" width="1.28515625" style="44" customWidth="1"/>
    <col min="6659" max="6659" width="44.85546875" style="44" customWidth="1"/>
    <col min="6660" max="6660" width="47.28515625" style="44" customWidth="1"/>
    <col min="6661" max="6661" width="8.140625" style="44" customWidth="1"/>
    <col min="6662" max="6662" width="8.28515625" style="44" customWidth="1"/>
    <col min="6663" max="6663" width="5.42578125" style="44" customWidth="1"/>
    <col min="6664" max="6664" width="8.5703125" style="44" customWidth="1"/>
    <col min="6665" max="6665" width="13.7109375" style="44" customWidth="1"/>
    <col min="6666" max="6666" width="15.7109375" style="44" customWidth="1"/>
    <col min="6667" max="6667" width="14.7109375" style="44" customWidth="1"/>
    <col min="6668" max="6668" width="15" style="44" customWidth="1"/>
    <col min="6669" max="6670" width="14.28515625" style="44" customWidth="1"/>
    <col min="6671" max="6671" width="0" style="44" hidden="1" customWidth="1"/>
    <col min="6672" max="6672" width="18.85546875" style="44" customWidth="1"/>
    <col min="6673" max="6685" width="8" style="44" customWidth="1"/>
    <col min="6686" max="6689" width="9.28515625" style="44" customWidth="1"/>
    <col min="6690" max="6717" width="9.140625" style="44"/>
    <col min="6718" max="6718" width="64" style="44" customWidth="1"/>
    <col min="6719" max="6719" width="97.85546875" style="44" customWidth="1"/>
    <col min="6720" max="6913" width="9.140625" style="44"/>
    <col min="6914" max="6914" width="1.28515625" style="44" customWidth="1"/>
    <col min="6915" max="6915" width="44.85546875" style="44" customWidth="1"/>
    <col min="6916" max="6916" width="47.28515625" style="44" customWidth="1"/>
    <col min="6917" max="6917" width="8.140625" style="44" customWidth="1"/>
    <col min="6918" max="6918" width="8.28515625" style="44" customWidth="1"/>
    <col min="6919" max="6919" width="5.42578125" style="44" customWidth="1"/>
    <col min="6920" max="6920" width="8.5703125" style="44" customWidth="1"/>
    <col min="6921" max="6921" width="13.7109375" style="44" customWidth="1"/>
    <col min="6922" max="6922" width="15.7109375" style="44" customWidth="1"/>
    <col min="6923" max="6923" width="14.7109375" style="44" customWidth="1"/>
    <col min="6924" max="6924" width="15" style="44" customWidth="1"/>
    <col min="6925" max="6926" width="14.28515625" style="44" customWidth="1"/>
    <col min="6927" max="6927" width="0" style="44" hidden="1" customWidth="1"/>
    <col min="6928" max="6928" width="18.85546875" style="44" customWidth="1"/>
    <col min="6929" max="6941" width="8" style="44" customWidth="1"/>
    <col min="6942" max="6945" width="9.28515625" style="44" customWidth="1"/>
    <col min="6946" max="6973" width="9.140625" style="44"/>
    <col min="6974" max="6974" width="64" style="44" customWidth="1"/>
    <col min="6975" max="6975" width="97.85546875" style="44" customWidth="1"/>
    <col min="6976" max="7169" width="9.140625" style="44"/>
    <col min="7170" max="7170" width="1.28515625" style="44" customWidth="1"/>
    <col min="7171" max="7171" width="44.85546875" style="44" customWidth="1"/>
    <col min="7172" max="7172" width="47.28515625" style="44" customWidth="1"/>
    <col min="7173" max="7173" width="8.140625" style="44" customWidth="1"/>
    <col min="7174" max="7174" width="8.28515625" style="44" customWidth="1"/>
    <col min="7175" max="7175" width="5.42578125" style="44" customWidth="1"/>
    <col min="7176" max="7176" width="8.5703125" style="44" customWidth="1"/>
    <col min="7177" max="7177" width="13.7109375" style="44" customWidth="1"/>
    <col min="7178" max="7178" width="15.7109375" style="44" customWidth="1"/>
    <col min="7179" max="7179" width="14.7109375" style="44" customWidth="1"/>
    <col min="7180" max="7180" width="15" style="44" customWidth="1"/>
    <col min="7181" max="7182" width="14.28515625" style="44" customWidth="1"/>
    <col min="7183" max="7183" width="0" style="44" hidden="1" customWidth="1"/>
    <col min="7184" max="7184" width="18.85546875" style="44" customWidth="1"/>
    <col min="7185" max="7197" width="8" style="44" customWidth="1"/>
    <col min="7198" max="7201" width="9.28515625" style="44" customWidth="1"/>
    <col min="7202" max="7229" width="9.140625" style="44"/>
    <col min="7230" max="7230" width="64" style="44" customWidth="1"/>
    <col min="7231" max="7231" width="97.85546875" style="44" customWidth="1"/>
    <col min="7232" max="7425" width="9.140625" style="44"/>
    <col min="7426" max="7426" width="1.28515625" style="44" customWidth="1"/>
    <col min="7427" max="7427" width="44.85546875" style="44" customWidth="1"/>
    <col min="7428" max="7428" width="47.28515625" style="44" customWidth="1"/>
    <col min="7429" max="7429" width="8.140625" style="44" customWidth="1"/>
    <col min="7430" max="7430" width="8.28515625" style="44" customWidth="1"/>
    <col min="7431" max="7431" width="5.42578125" style="44" customWidth="1"/>
    <col min="7432" max="7432" width="8.5703125" style="44" customWidth="1"/>
    <col min="7433" max="7433" width="13.7109375" style="44" customWidth="1"/>
    <col min="7434" max="7434" width="15.7109375" style="44" customWidth="1"/>
    <col min="7435" max="7435" width="14.7109375" style="44" customWidth="1"/>
    <col min="7436" max="7436" width="15" style="44" customWidth="1"/>
    <col min="7437" max="7438" width="14.28515625" style="44" customWidth="1"/>
    <col min="7439" max="7439" width="0" style="44" hidden="1" customWidth="1"/>
    <col min="7440" max="7440" width="18.85546875" style="44" customWidth="1"/>
    <col min="7441" max="7453" width="8" style="44" customWidth="1"/>
    <col min="7454" max="7457" width="9.28515625" style="44" customWidth="1"/>
    <col min="7458" max="7485" width="9.140625" style="44"/>
    <col min="7486" max="7486" width="64" style="44" customWidth="1"/>
    <col min="7487" max="7487" width="97.85546875" style="44" customWidth="1"/>
    <col min="7488" max="7681" width="9.140625" style="44"/>
    <col min="7682" max="7682" width="1.28515625" style="44" customWidth="1"/>
    <col min="7683" max="7683" width="44.85546875" style="44" customWidth="1"/>
    <col min="7684" max="7684" width="47.28515625" style="44" customWidth="1"/>
    <col min="7685" max="7685" width="8.140625" style="44" customWidth="1"/>
    <col min="7686" max="7686" width="8.28515625" style="44" customWidth="1"/>
    <col min="7687" max="7687" width="5.42578125" style="44" customWidth="1"/>
    <col min="7688" max="7688" width="8.5703125" style="44" customWidth="1"/>
    <col min="7689" max="7689" width="13.7109375" style="44" customWidth="1"/>
    <col min="7690" max="7690" width="15.7109375" style="44" customWidth="1"/>
    <col min="7691" max="7691" width="14.7109375" style="44" customWidth="1"/>
    <col min="7692" max="7692" width="15" style="44" customWidth="1"/>
    <col min="7693" max="7694" width="14.28515625" style="44" customWidth="1"/>
    <col min="7695" max="7695" width="0" style="44" hidden="1" customWidth="1"/>
    <col min="7696" max="7696" width="18.85546875" style="44" customWidth="1"/>
    <col min="7697" max="7709" width="8" style="44" customWidth="1"/>
    <col min="7710" max="7713" width="9.28515625" style="44" customWidth="1"/>
    <col min="7714" max="7741" width="9.140625" style="44"/>
    <col min="7742" max="7742" width="64" style="44" customWidth="1"/>
    <col min="7743" max="7743" width="97.85546875" style="44" customWidth="1"/>
    <col min="7744" max="7937" width="9.140625" style="44"/>
    <col min="7938" max="7938" width="1.28515625" style="44" customWidth="1"/>
    <col min="7939" max="7939" width="44.85546875" style="44" customWidth="1"/>
    <col min="7940" max="7940" width="47.28515625" style="44" customWidth="1"/>
    <col min="7941" max="7941" width="8.140625" style="44" customWidth="1"/>
    <col min="7942" max="7942" width="8.28515625" style="44" customWidth="1"/>
    <col min="7943" max="7943" width="5.42578125" style="44" customWidth="1"/>
    <col min="7944" max="7944" width="8.5703125" style="44" customWidth="1"/>
    <col min="7945" max="7945" width="13.7109375" style="44" customWidth="1"/>
    <col min="7946" max="7946" width="15.7109375" style="44" customWidth="1"/>
    <col min="7947" max="7947" width="14.7109375" style="44" customWidth="1"/>
    <col min="7948" max="7948" width="15" style="44" customWidth="1"/>
    <col min="7949" max="7950" width="14.28515625" style="44" customWidth="1"/>
    <col min="7951" max="7951" width="0" style="44" hidden="1" customWidth="1"/>
    <col min="7952" max="7952" width="18.85546875" style="44" customWidth="1"/>
    <col min="7953" max="7965" width="8" style="44" customWidth="1"/>
    <col min="7966" max="7969" width="9.28515625" style="44" customWidth="1"/>
    <col min="7970" max="7997" width="9.140625" style="44"/>
    <col min="7998" max="7998" width="64" style="44" customWidth="1"/>
    <col min="7999" max="7999" width="97.85546875" style="44" customWidth="1"/>
    <col min="8000" max="8193" width="9.140625" style="44"/>
    <col min="8194" max="8194" width="1.28515625" style="44" customWidth="1"/>
    <col min="8195" max="8195" width="44.85546875" style="44" customWidth="1"/>
    <col min="8196" max="8196" width="47.28515625" style="44" customWidth="1"/>
    <col min="8197" max="8197" width="8.140625" style="44" customWidth="1"/>
    <col min="8198" max="8198" width="8.28515625" style="44" customWidth="1"/>
    <col min="8199" max="8199" width="5.42578125" style="44" customWidth="1"/>
    <col min="8200" max="8200" width="8.5703125" style="44" customWidth="1"/>
    <col min="8201" max="8201" width="13.7109375" style="44" customWidth="1"/>
    <col min="8202" max="8202" width="15.7109375" style="44" customWidth="1"/>
    <col min="8203" max="8203" width="14.7109375" style="44" customWidth="1"/>
    <col min="8204" max="8204" width="15" style="44" customWidth="1"/>
    <col min="8205" max="8206" width="14.28515625" style="44" customWidth="1"/>
    <col min="8207" max="8207" width="0" style="44" hidden="1" customWidth="1"/>
    <col min="8208" max="8208" width="18.85546875" style="44" customWidth="1"/>
    <col min="8209" max="8221" width="8" style="44" customWidth="1"/>
    <col min="8222" max="8225" width="9.28515625" style="44" customWidth="1"/>
    <col min="8226" max="8253" width="9.140625" style="44"/>
    <col min="8254" max="8254" width="64" style="44" customWidth="1"/>
    <col min="8255" max="8255" width="97.85546875" style="44" customWidth="1"/>
    <col min="8256" max="8449" width="9.140625" style="44"/>
    <col min="8450" max="8450" width="1.28515625" style="44" customWidth="1"/>
    <col min="8451" max="8451" width="44.85546875" style="44" customWidth="1"/>
    <col min="8452" max="8452" width="47.28515625" style="44" customWidth="1"/>
    <col min="8453" max="8453" width="8.140625" style="44" customWidth="1"/>
    <col min="8454" max="8454" width="8.28515625" style="44" customWidth="1"/>
    <col min="8455" max="8455" width="5.42578125" style="44" customWidth="1"/>
    <col min="8456" max="8456" width="8.5703125" style="44" customWidth="1"/>
    <col min="8457" max="8457" width="13.7109375" style="44" customWidth="1"/>
    <col min="8458" max="8458" width="15.7109375" style="44" customWidth="1"/>
    <col min="8459" max="8459" width="14.7109375" style="44" customWidth="1"/>
    <col min="8460" max="8460" width="15" style="44" customWidth="1"/>
    <col min="8461" max="8462" width="14.28515625" style="44" customWidth="1"/>
    <col min="8463" max="8463" width="0" style="44" hidden="1" customWidth="1"/>
    <col min="8464" max="8464" width="18.85546875" style="44" customWidth="1"/>
    <col min="8465" max="8477" width="8" style="44" customWidth="1"/>
    <col min="8478" max="8481" width="9.28515625" style="44" customWidth="1"/>
    <col min="8482" max="8509" width="9.140625" style="44"/>
    <col min="8510" max="8510" width="64" style="44" customWidth="1"/>
    <col min="8511" max="8511" width="97.85546875" style="44" customWidth="1"/>
    <col min="8512" max="8705" width="9.140625" style="44"/>
    <col min="8706" max="8706" width="1.28515625" style="44" customWidth="1"/>
    <col min="8707" max="8707" width="44.85546875" style="44" customWidth="1"/>
    <col min="8708" max="8708" width="47.28515625" style="44" customWidth="1"/>
    <col min="8709" max="8709" width="8.140625" style="44" customWidth="1"/>
    <col min="8710" max="8710" width="8.28515625" style="44" customWidth="1"/>
    <col min="8711" max="8711" width="5.42578125" style="44" customWidth="1"/>
    <col min="8712" max="8712" width="8.5703125" style="44" customWidth="1"/>
    <col min="8713" max="8713" width="13.7109375" style="44" customWidth="1"/>
    <col min="8714" max="8714" width="15.7109375" style="44" customWidth="1"/>
    <col min="8715" max="8715" width="14.7109375" style="44" customWidth="1"/>
    <col min="8716" max="8716" width="15" style="44" customWidth="1"/>
    <col min="8717" max="8718" width="14.28515625" style="44" customWidth="1"/>
    <col min="8719" max="8719" width="0" style="44" hidden="1" customWidth="1"/>
    <col min="8720" max="8720" width="18.85546875" style="44" customWidth="1"/>
    <col min="8721" max="8733" width="8" style="44" customWidth="1"/>
    <col min="8734" max="8737" width="9.28515625" style="44" customWidth="1"/>
    <col min="8738" max="8765" width="9.140625" style="44"/>
    <col min="8766" max="8766" width="64" style="44" customWidth="1"/>
    <col min="8767" max="8767" width="97.85546875" style="44" customWidth="1"/>
    <col min="8768" max="8961" width="9.140625" style="44"/>
    <col min="8962" max="8962" width="1.28515625" style="44" customWidth="1"/>
    <col min="8963" max="8963" width="44.85546875" style="44" customWidth="1"/>
    <col min="8964" max="8964" width="47.28515625" style="44" customWidth="1"/>
    <col min="8965" max="8965" width="8.140625" style="44" customWidth="1"/>
    <col min="8966" max="8966" width="8.28515625" style="44" customWidth="1"/>
    <col min="8967" max="8967" width="5.42578125" style="44" customWidth="1"/>
    <col min="8968" max="8968" width="8.5703125" style="44" customWidth="1"/>
    <col min="8969" max="8969" width="13.7109375" style="44" customWidth="1"/>
    <col min="8970" max="8970" width="15.7109375" style="44" customWidth="1"/>
    <col min="8971" max="8971" width="14.7109375" style="44" customWidth="1"/>
    <col min="8972" max="8972" width="15" style="44" customWidth="1"/>
    <col min="8973" max="8974" width="14.28515625" style="44" customWidth="1"/>
    <col min="8975" max="8975" width="0" style="44" hidden="1" customWidth="1"/>
    <col min="8976" max="8976" width="18.85546875" style="44" customWidth="1"/>
    <col min="8977" max="8989" width="8" style="44" customWidth="1"/>
    <col min="8990" max="8993" width="9.28515625" style="44" customWidth="1"/>
    <col min="8994" max="9021" width="9.140625" style="44"/>
    <col min="9022" max="9022" width="64" style="44" customWidth="1"/>
    <col min="9023" max="9023" width="97.85546875" style="44" customWidth="1"/>
    <col min="9024" max="9217" width="9.140625" style="44"/>
    <col min="9218" max="9218" width="1.28515625" style="44" customWidth="1"/>
    <col min="9219" max="9219" width="44.85546875" style="44" customWidth="1"/>
    <col min="9220" max="9220" width="47.28515625" style="44" customWidth="1"/>
    <col min="9221" max="9221" width="8.140625" style="44" customWidth="1"/>
    <col min="9222" max="9222" width="8.28515625" style="44" customWidth="1"/>
    <col min="9223" max="9223" width="5.42578125" style="44" customWidth="1"/>
    <col min="9224" max="9224" width="8.5703125" style="44" customWidth="1"/>
    <col min="9225" max="9225" width="13.7109375" style="44" customWidth="1"/>
    <col min="9226" max="9226" width="15.7109375" style="44" customWidth="1"/>
    <col min="9227" max="9227" width="14.7109375" style="44" customWidth="1"/>
    <col min="9228" max="9228" width="15" style="44" customWidth="1"/>
    <col min="9229" max="9230" width="14.28515625" style="44" customWidth="1"/>
    <col min="9231" max="9231" width="0" style="44" hidden="1" customWidth="1"/>
    <col min="9232" max="9232" width="18.85546875" style="44" customWidth="1"/>
    <col min="9233" max="9245" width="8" style="44" customWidth="1"/>
    <col min="9246" max="9249" width="9.28515625" style="44" customWidth="1"/>
    <col min="9250" max="9277" width="9.140625" style="44"/>
    <col min="9278" max="9278" width="64" style="44" customWidth="1"/>
    <col min="9279" max="9279" width="97.85546875" style="44" customWidth="1"/>
    <col min="9280" max="9473" width="9.140625" style="44"/>
    <col min="9474" max="9474" width="1.28515625" style="44" customWidth="1"/>
    <col min="9475" max="9475" width="44.85546875" style="44" customWidth="1"/>
    <col min="9476" max="9476" width="47.28515625" style="44" customWidth="1"/>
    <col min="9477" max="9477" width="8.140625" style="44" customWidth="1"/>
    <col min="9478" max="9478" width="8.28515625" style="44" customWidth="1"/>
    <col min="9479" max="9479" width="5.42578125" style="44" customWidth="1"/>
    <col min="9480" max="9480" width="8.5703125" style="44" customWidth="1"/>
    <col min="9481" max="9481" width="13.7109375" style="44" customWidth="1"/>
    <col min="9482" max="9482" width="15.7109375" style="44" customWidth="1"/>
    <col min="9483" max="9483" width="14.7109375" style="44" customWidth="1"/>
    <col min="9484" max="9484" width="15" style="44" customWidth="1"/>
    <col min="9485" max="9486" width="14.28515625" style="44" customWidth="1"/>
    <col min="9487" max="9487" width="0" style="44" hidden="1" customWidth="1"/>
    <col min="9488" max="9488" width="18.85546875" style="44" customWidth="1"/>
    <col min="9489" max="9501" width="8" style="44" customWidth="1"/>
    <col min="9502" max="9505" width="9.28515625" style="44" customWidth="1"/>
    <col min="9506" max="9533" width="9.140625" style="44"/>
    <col min="9534" max="9534" width="64" style="44" customWidth="1"/>
    <col min="9535" max="9535" width="97.85546875" style="44" customWidth="1"/>
    <col min="9536" max="9729" width="9.140625" style="44"/>
    <col min="9730" max="9730" width="1.28515625" style="44" customWidth="1"/>
    <col min="9731" max="9731" width="44.85546875" style="44" customWidth="1"/>
    <col min="9732" max="9732" width="47.28515625" style="44" customWidth="1"/>
    <col min="9733" max="9733" width="8.140625" style="44" customWidth="1"/>
    <col min="9734" max="9734" width="8.28515625" style="44" customWidth="1"/>
    <col min="9735" max="9735" width="5.42578125" style="44" customWidth="1"/>
    <col min="9736" max="9736" width="8.5703125" style="44" customWidth="1"/>
    <col min="9737" max="9737" width="13.7109375" style="44" customWidth="1"/>
    <col min="9738" max="9738" width="15.7109375" style="44" customWidth="1"/>
    <col min="9739" max="9739" width="14.7109375" style="44" customWidth="1"/>
    <col min="9740" max="9740" width="15" style="44" customWidth="1"/>
    <col min="9741" max="9742" width="14.28515625" style="44" customWidth="1"/>
    <col min="9743" max="9743" width="0" style="44" hidden="1" customWidth="1"/>
    <col min="9744" max="9744" width="18.85546875" style="44" customWidth="1"/>
    <col min="9745" max="9757" width="8" style="44" customWidth="1"/>
    <col min="9758" max="9761" width="9.28515625" style="44" customWidth="1"/>
    <col min="9762" max="9789" width="9.140625" style="44"/>
    <col min="9790" max="9790" width="64" style="44" customWidth="1"/>
    <col min="9791" max="9791" width="97.85546875" style="44" customWidth="1"/>
    <col min="9792" max="9985" width="9.140625" style="44"/>
    <col min="9986" max="9986" width="1.28515625" style="44" customWidth="1"/>
    <col min="9987" max="9987" width="44.85546875" style="44" customWidth="1"/>
    <col min="9988" max="9988" width="47.28515625" style="44" customWidth="1"/>
    <col min="9989" max="9989" width="8.140625" style="44" customWidth="1"/>
    <col min="9990" max="9990" width="8.28515625" style="44" customWidth="1"/>
    <col min="9991" max="9991" width="5.42578125" style="44" customWidth="1"/>
    <col min="9992" max="9992" width="8.5703125" style="44" customWidth="1"/>
    <col min="9993" max="9993" width="13.7109375" style="44" customWidth="1"/>
    <col min="9994" max="9994" width="15.7109375" style="44" customWidth="1"/>
    <col min="9995" max="9995" width="14.7109375" style="44" customWidth="1"/>
    <col min="9996" max="9996" width="15" style="44" customWidth="1"/>
    <col min="9997" max="9998" width="14.28515625" style="44" customWidth="1"/>
    <col min="9999" max="9999" width="0" style="44" hidden="1" customWidth="1"/>
    <col min="10000" max="10000" width="18.85546875" style="44" customWidth="1"/>
    <col min="10001" max="10013" width="8" style="44" customWidth="1"/>
    <col min="10014" max="10017" width="9.28515625" style="44" customWidth="1"/>
    <col min="10018" max="10045" width="9.140625" style="44"/>
    <col min="10046" max="10046" width="64" style="44" customWidth="1"/>
    <col min="10047" max="10047" width="97.85546875" style="44" customWidth="1"/>
    <col min="10048" max="10241" width="9.140625" style="44"/>
    <col min="10242" max="10242" width="1.28515625" style="44" customWidth="1"/>
    <col min="10243" max="10243" width="44.85546875" style="44" customWidth="1"/>
    <col min="10244" max="10244" width="47.28515625" style="44" customWidth="1"/>
    <col min="10245" max="10245" width="8.140625" style="44" customWidth="1"/>
    <col min="10246" max="10246" width="8.28515625" style="44" customWidth="1"/>
    <col min="10247" max="10247" width="5.42578125" style="44" customWidth="1"/>
    <col min="10248" max="10248" width="8.5703125" style="44" customWidth="1"/>
    <col min="10249" max="10249" width="13.7109375" style="44" customWidth="1"/>
    <col min="10250" max="10250" width="15.7109375" style="44" customWidth="1"/>
    <col min="10251" max="10251" width="14.7109375" style="44" customWidth="1"/>
    <col min="10252" max="10252" width="15" style="44" customWidth="1"/>
    <col min="10253" max="10254" width="14.28515625" style="44" customWidth="1"/>
    <col min="10255" max="10255" width="0" style="44" hidden="1" customWidth="1"/>
    <col min="10256" max="10256" width="18.85546875" style="44" customWidth="1"/>
    <col min="10257" max="10269" width="8" style="44" customWidth="1"/>
    <col min="10270" max="10273" width="9.28515625" style="44" customWidth="1"/>
    <col min="10274" max="10301" width="9.140625" style="44"/>
    <col min="10302" max="10302" width="64" style="44" customWidth="1"/>
    <col min="10303" max="10303" width="97.85546875" style="44" customWidth="1"/>
    <col min="10304" max="10497" width="9.140625" style="44"/>
    <col min="10498" max="10498" width="1.28515625" style="44" customWidth="1"/>
    <col min="10499" max="10499" width="44.85546875" style="44" customWidth="1"/>
    <col min="10500" max="10500" width="47.28515625" style="44" customWidth="1"/>
    <col min="10501" max="10501" width="8.140625" style="44" customWidth="1"/>
    <col min="10502" max="10502" width="8.28515625" style="44" customWidth="1"/>
    <col min="10503" max="10503" width="5.42578125" style="44" customWidth="1"/>
    <col min="10504" max="10504" width="8.5703125" style="44" customWidth="1"/>
    <col min="10505" max="10505" width="13.7109375" style="44" customWidth="1"/>
    <col min="10506" max="10506" width="15.7109375" style="44" customWidth="1"/>
    <col min="10507" max="10507" width="14.7109375" style="44" customWidth="1"/>
    <col min="10508" max="10508" width="15" style="44" customWidth="1"/>
    <col min="10509" max="10510" width="14.28515625" style="44" customWidth="1"/>
    <col min="10511" max="10511" width="0" style="44" hidden="1" customWidth="1"/>
    <col min="10512" max="10512" width="18.85546875" style="44" customWidth="1"/>
    <col min="10513" max="10525" width="8" style="44" customWidth="1"/>
    <col min="10526" max="10529" width="9.28515625" style="44" customWidth="1"/>
    <col min="10530" max="10557" width="9.140625" style="44"/>
    <col min="10558" max="10558" width="64" style="44" customWidth="1"/>
    <col min="10559" max="10559" width="97.85546875" style="44" customWidth="1"/>
    <col min="10560" max="10753" width="9.140625" style="44"/>
    <col min="10754" max="10754" width="1.28515625" style="44" customWidth="1"/>
    <col min="10755" max="10755" width="44.85546875" style="44" customWidth="1"/>
    <col min="10756" max="10756" width="47.28515625" style="44" customWidth="1"/>
    <col min="10757" max="10757" width="8.140625" style="44" customWidth="1"/>
    <col min="10758" max="10758" width="8.28515625" style="44" customWidth="1"/>
    <col min="10759" max="10759" width="5.42578125" style="44" customWidth="1"/>
    <col min="10760" max="10760" width="8.5703125" style="44" customWidth="1"/>
    <col min="10761" max="10761" width="13.7109375" style="44" customWidth="1"/>
    <col min="10762" max="10762" width="15.7109375" style="44" customWidth="1"/>
    <col min="10763" max="10763" width="14.7109375" style="44" customWidth="1"/>
    <col min="10764" max="10764" width="15" style="44" customWidth="1"/>
    <col min="10765" max="10766" width="14.28515625" style="44" customWidth="1"/>
    <col min="10767" max="10767" width="0" style="44" hidden="1" customWidth="1"/>
    <col min="10768" max="10768" width="18.85546875" style="44" customWidth="1"/>
    <col min="10769" max="10781" width="8" style="44" customWidth="1"/>
    <col min="10782" max="10785" width="9.28515625" style="44" customWidth="1"/>
    <col min="10786" max="10813" width="9.140625" style="44"/>
    <col min="10814" max="10814" width="64" style="44" customWidth="1"/>
    <col min="10815" max="10815" width="97.85546875" style="44" customWidth="1"/>
    <col min="10816" max="11009" width="9.140625" style="44"/>
    <col min="11010" max="11010" width="1.28515625" style="44" customWidth="1"/>
    <col min="11011" max="11011" width="44.85546875" style="44" customWidth="1"/>
    <col min="11012" max="11012" width="47.28515625" style="44" customWidth="1"/>
    <col min="11013" max="11013" width="8.140625" style="44" customWidth="1"/>
    <col min="11014" max="11014" width="8.28515625" style="44" customWidth="1"/>
    <col min="11015" max="11015" width="5.42578125" style="44" customWidth="1"/>
    <col min="11016" max="11016" width="8.5703125" style="44" customWidth="1"/>
    <col min="11017" max="11017" width="13.7109375" style="44" customWidth="1"/>
    <col min="11018" max="11018" width="15.7109375" style="44" customWidth="1"/>
    <col min="11019" max="11019" width="14.7109375" style="44" customWidth="1"/>
    <col min="11020" max="11020" width="15" style="44" customWidth="1"/>
    <col min="11021" max="11022" width="14.28515625" style="44" customWidth="1"/>
    <col min="11023" max="11023" width="0" style="44" hidden="1" customWidth="1"/>
    <col min="11024" max="11024" width="18.85546875" style="44" customWidth="1"/>
    <col min="11025" max="11037" width="8" style="44" customWidth="1"/>
    <col min="11038" max="11041" width="9.28515625" style="44" customWidth="1"/>
    <col min="11042" max="11069" width="9.140625" style="44"/>
    <col min="11070" max="11070" width="64" style="44" customWidth="1"/>
    <col min="11071" max="11071" width="97.85546875" style="44" customWidth="1"/>
    <col min="11072" max="11265" width="9.140625" style="44"/>
    <col min="11266" max="11266" width="1.28515625" style="44" customWidth="1"/>
    <col min="11267" max="11267" width="44.85546875" style="44" customWidth="1"/>
    <col min="11268" max="11268" width="47.28515625" style="44" customWidth="1"/>
    <col min="11269" max="11269" width="8.140625" style="44" customWidth="1"/>
    <col min="11270" max="11270" width="8.28515625" style="44" customWidth="1"/>
    <col min="11271" max="11271" width="5.42578125" style="44" customWidth="1"/>
    <col min="11272" max="11272" width="8.5703125" style="44" customWidth="1"/>
    <col min="11273" max="11273" width="13.7109375" style="44" customWidth="1"/>
    <col min="11274" max="11274" width="15.7109375" style="44" customWidth="1"/>
    <col min="11275" max="11275" width="14.7109375" style="44" customWidth="1"/>
    <col min="11276" max="11276" width="15" style="44" customWidth="1"/>
    <col min="11277" max="11278" width="14.28515625" style="44" customWidth="1"/>
    <col min="11279" max="11279" width="0" style="44" hidden="1" customWidth="1"/>
    <col min="11280" max="11280" width="18.85546875" style="44" customWidth="1"/>
    <col min="11281" max="11293" width="8" style="44" customWidth="1"/>
    <col min="11294" max="11297" width="9.28515625" style="44" customWidth="1"/>
    <col min="11298" max="11325" width="9.140625" style="44"/>
    <col min="11326" max="11326" width="64" style="44" customWidth="1"/>
    <col min="11327" max="11327" width="97.85546875" style="44" customWidth="1"/>
    <col min="11328" max="11521" width="9.140625" style="44"/>
    <col min="11522" max="11522" width="1.28515625" style="44" customWidth="1"/>
    <col min="11523" max="11523" width="44.85546875" style="44" customWidth="1"/>
    <col min="11524" max="11524" width="47.28515625" style="44" customWidth="1"/>
    <col min="11525" max="11525" width="8.140625" style="44" customWidth="1"/>
    <col min="11526" max="11526" width="8.28515625" style="44" customWidth="1"/>
    <col min="11527" max="11527" width="5.42578125" style="44" customWidth="1"/>
    <col min="11528" max="11528" width="8.5703125" style="44" customWidth="1"/>
    <col min="11529" max="11529" width="13.7109375" style="44" customWidth="1"/>
    <col min="11530" max="11530" width="15.7109375" style="44" customWidth="1"/>
    <col min="11531" max="11531" width="14.7109375" style="44" customWidth="1"/>
    <col min="11532" max="11532" width="15" style="44" customWidth="1"/>
    <col min="11533" max="11534" width="14.28515625" style="44" customWidth="1"/>
    <col min="11535" max="11535" width="0" style="44" hidden="1" customWidth="1"/>
    <col min="11536" max="11536" width="18.85546875" style="44" customWidth="1"/>
    <col min="11537" max="11549" width="8" style="44" customWidth="1"/>
    <col min="11550" max="11553" width="9.28515625" style="44" customWidth="1"/>
    <col min="11554" max="11581" width="9.140625" style="44"/>
    <col min="11582" max="11582" width="64" style="44" customWidth="1"/>
    <col min="11583" max="11583" width="97.85546875" style="44" customWidth="1"/>
    <col min="11584" max="11777" width="9.140625" style="44"/>
    <col min="11778" max="11778" width="1.28515625" style="44" customWidth="1"/>
    <col min="11779" max="11779" width="44.85546875" style="44" customWidth="1"/>
    <col min="11780" max="11780" width="47.28515625" style="44" customWidth="1"/>
    <col min="11781" max="11781" width="8.140625" style="44" customWidth="1"/>
    <col min="11782" max="11782" width="8.28515625" style="44" customWidth="1"/>
    <col min="11783" max="11783" width="5.42578125" style="44" customWidth="1"/>
    <col min="11784" max="11784" width="8.5703125" style="44" customWidth="1"/>
    <col min="11785" max="11785" width="13.7109375" style="44" customWidth="1"/>
    <col min="11786" max="11786" width="15.7109375" style="44" customWidth="1"/>
    <col min="11787" max="11787" width="14.7109375" style="44" customWidth="1"/>
    <col min="11788" max="11788" width="15" style="44" customWidth="1"/>
    <col min="11789" max="11790" width="14.28515625" style="44" customWidth="1"/>
    <col min="11791" max="11791" width="0" style="44" hidden="1" customWidth="1"/>
    <col min="11792" max="11792" width="18.85546875" style="44" customWidth="1"/>
    <col min="11793" max="11805" width="8" style="44" customWidth="1"/>
    <col min="11806" max="11809" width="9.28515625" style="44" customWidth="1"/>
    <col min="11810" max="11837" width="9.140625" style="44"/>
    <col min="11838" max="11838" width="64" style="44" customWidth="1"/>
    <col min="11839" max="11839" width="97.85546875" style="44" customWidth="1"/>
    <col min="11840" max="12033" width="9.140625" style="44"/>
    <col min="12034" max="12034" width="1.28515625" style="44" customWidth="1"/>
    <col min="12035" max="12035" width="44.85546875" style="44" customWidth="1"/>
    <col min="12036" max="12036" width="47.28515625" style="44" customWidth="1"/>
    <col min="12037" max="12037" width="8.140625" style="44" customWidth="1"/>
    <col min="12038" max="12038" width="8.28515625" style="44" customWidth="1"/>
    <col min="12039" max="12039" width="5.42578125" style="44" customWidth="1"/>
    <col min="12040" max="12040" width="8.5703125" style="44" customWidth="1"/>
    <col min="12041" max="12041" width="13.7109375" style="44" customWidth="1"/>
    <col min="12042" max="12042" width="15.7109375" style="44" customWidth="1"/>
    <col min="12043" max="12043" width="14.7109375" style="44" customWidth="1"/>
    <col min="12044" max="12044" width="15" style="44" customWidth="1"/>
    <col min="12045" max="12046" width="14.28515625" style="44" customWidth="1"/>
    <col min="12047" max="12047" width="0" style="44" hidden="1" customWidth="1"/>
    <col min="12048" max="12048" width="18.85546875" style="44" customWidth="1"/>
    <col min="12049" max="12061" width="8" style="44" customWidth="1"/>
    <col min="12062" max="12065" width="9.28515625" style="44" customWidth="1"/>
    <col min="12066" max="12093" width="9.140625" style="44"/>
    <col min="12094" max="12094" width="64" style="44" customWidth="1"/>
    <col min="12095" max="12095" width="97.85546875" style="44" customWidth="1"/>
    <col min="12096" max="12289" width="9.140625" style="44"/>
    <col min="12290" max="12290" width="1.28515625" style="44" customWidth="1"/>
    <col min="12291" max="12291" width="44.85546875" style="44" customWidth="1"/>
    <col min="12292" max="12292" width="47.28515625" style="44" customWidth="1"/>
    <col min="12293" max="12293" width="8.140625" style="44" customWidth="1"/>
    <col min="12294" max="12294" width="8.28515625" style="44" customWidth="1"/>
    <col min="12295" max="12295" width="5.42578125" style="44" customWidth="1"/>
    <col min="12296" max="12296" width="8.5703125" style="44" customWidth="1"/>
    <col min="12297" max="12297" width="13.7109375" style="44" customWidth="1"/>
    <col min="12298" max="12298" width="15.7109375" style="44" customWidth="1"/>
    <col min="12299" max="12299" width="14.7109375" style="44" customWidth="1"/>
    <col min="12300" max="12300" width="15" style="44" customWidth="1"/>
    <col min="12301" max="12302" width="14.28515625" style="44" customWidth="1"/>
    <col min="12303" max="12303" width="0" style="44" hidden="1" customWidth="1"/>
    <col min="12304" max="12304" width="18.85546875" style="44" customWidth="1"/>
    <col min="12305" max="12317" width="8" style="44" customWidth="1"/>
    <col min="12318" max="12321" width="9.28515625" style="44" customWidth="1"/>
    <col min="12322" max="12349" width="9.140625" style="44"/>
    <col min="12350" max="12350" width="64" style="44" customWidth="1"/>
    <col min="12351" max="12351" width="97.85546875" style="44" customWidth="1"/>
    <col min="12352" max="12545" width="9.140625" style="44"/>
    <col min="12546" max="12546" width="1.28515625" style="44" customWidth="1"/>
    <col min="12547" max="12547" width="44.85546875" style="44" customWidth="1"/>
    <col min="12548" max="12548" width="47.28515625" style="44" customWidth="1"/>
    <col min="12549" max="12549" width="8.140625" style="44" customWidth="1"/>
    <col min="12550" max="12550" width="8.28515625" style="44" customWidth="1"/>
    <col min="12551" max="12551" width="5.42578125" style="44" customWidth="1"/>
    <col min="12552" max="12552" width="8.5703125" style="44" customWidth="1"/>
    <col min="12553" max="12553" width="13.7109375" style="44" customWidth="1"/>
    <col min="12554" max="12554" width="15.7109375" style="44" customWidth="1"/>
    <col min="12555" max="12555" width="14.7109375" style="44" customWidth="1"/>
    <col min="12556" max="12556" width="15" style="44" customWidth="1"/>
    <col min="12557" max="12558" width="14.28515625" style="44" customWidth="1"/>
    <col min="12559" max="12559" width="0" style="44" hidden="1" customWidth="1"/>
    <col min="12560" max="12560" width="18.85546875" style="44" customWidth="1"/>
    <col min="12561" max="12573" width="8" style="44" customWidth="1"/>
    <col min="12574" max="12577" width="9.28515625" style="44" customWidth="1"/>
    <col min="12578" max="12605" width="9.140625" style="44"/>
    <col min="12606" max="12606" width="64" style="44" customWidth="1"/>
    <col min="12607" max="12607" width="97.85546875" style="44" customWidth="1"/>
    <col min="12608" max="12801" width="9.140625" style="44"/>
    <col min="12802" max="12802" width="1.28515625" style="44" customWidth="1"/>
    <col min="12803" max="12803" width="44.85546875" style="44" customWidth="1"/>
    <col min="12804" max="12804" width="47.28515625" style="44" customWidth="1"/>
    <col min="12805" max="12805" width="8.140625" style="44" customWidth="1"/>
    <col min="12806" max="12806" width="8.28515625" style="44" customWidth="1"/>
    <col min="12807" max="12807" width="5.42578125" style="44" customWidth="1"/>
    <col min="12808" max="12808" width="8.5703125" style="44" customWidth="1"/>
    <col min="12809" max="12809" width="13.7109375" style="44" customWidth="1"/>
    <col min="12810" max="12810" width="15.7109375" style="44" customWidth="1"/>
    <col min="12811" max="12811" width="14.7109375" style="44" customWidth="1"/>
    <col min="12812" max="12812" width="15" style="44" customWidth="1"/>
    <col min="12813" max="12814" width="14.28515625" style="44" customWidth="1"/>
    <col min="12815" max="12815" width="0" style="44" hidden="1" customWidth="1"/>
    <col min="12816" max="12816" width="18.85546875" style="44" customWidth="1"/>
    <col min="12817" max="12829" width="8" style="44" customWidth="1"/>
    <col min="12830" max="12833" width="9.28515625" style="44" customWidth="1"/>
    <col min="12834" max="12861" width="9.140625" style="44"/>
    <col min="12862" max="12862" width="64" style="44" customWidth="1"/>
    <col min="12863" max="12863" width="97.85546875" style="44" customWidth="1"/>
    <col min="12864" max="13057" width="9.140625" style="44"/>
    <col min="13058" max="13058" width="1.28515625" style="44" customWidth="1"/>
    <col min="13059" max="13059" width="44.85546875" style="44" customWidth="1"/>
    <col min="13060" max="13060" width="47.28515625" style="44" customWidth="1"/>
    <col min="13061" max="13061" width="8.140625" style="44" customWidth="1"/>
    <col min="13062" max="13062" width="8.28515625" style="44" customWidth="1"/>
    <col min="13063" max="13063" width="5.42578125" style="44" customWidth="1"/>
    <col min="13064" max="13064" width="8.5703125" style="44" customWidth="1"/>
    <col min="13065" max="13065" width="13.7109375" style="44" customWidth="1"/>
    <col min="13066" max="13066" width="15.7109375" style="44" customWidth="1"/>
    <col min="13067" max="13067" width="14.7109375" style="44" customWidth="1"/>
    <col min="13068" max="13068" width="15" style="44" customWidth="1"/>
    <col min="13069" max="13070" width="14.28515625" style="44" customWidth="1"/>
    <col min="13071" max="13071" width="0" style="44" hidden="1" customWidth="1"/>
    <col min="13072" max="13072" width="18.85546875" style="44" customWidth="1"/>
    <col min="13073" max="13085" width="8" style="44" customWidth="1"/>
    <col min="13086" max="13089" width="9.28515625" style="44" customWidth="1"/>
    <col min="13090" max="13117" width="9.140625" style="44"/>
    <col min="13118" max="13118" width="64" style="44" customWidth="1"/>
    <col min="13119" max="13119" width="97.85546875" style="44" customWidth="1"/>
    <col min="13120" max="13313" width="9.140625" style="44"/>
    <col min="13314" max="13314" width="1.28515625" style="44" customWidth="1"/>
    <col min="13315" max="13315" width="44.85546875" style="44" customWidth="1"/>
    <col min="13316" max="13316" width="47.28515625" style="44" customWidth="1"/>
    <col min="13317" max="13317" width="8.140625" style="44" customWidth="1"/>
    <col min="13318" max="13318" width="8.28515625" style="44" customWidth="1"/>
    <col min="13319" max="13319" width="5.42578125" style="44" customWidth="1"/>
    <col min="13320" max="13320" width="8.5703125" style="44" customWidth="1"/>
    <col min="13321" max="13321" width="13.7109375" style="44" customWidth="1"/>
    <col min="13322" max="13322" width="15.7109375" style="44" customWidth="1"/>
    <col min="13323" max="13323" width="14.7109375" style="44" customWidth="1"/>
    <col min="13324" max="13324" width="15" style="44" customWidth="1"/>
    <col min="13325" max="13326" width="14.28515625" style="44" customWidth="1"/>
    <col min="13327" max="13327" width="0" style="44" hidden="1" customWidth="1"/>
    <col min="13328" max="13328" width="18.85546875" style="44" customWidth="1"/>
    <col min="13329" max="13341" width="8" style="44" customWidth="1"/>
    <col min="13342" max="13345" width="9.28515625" style="44" customWidth="1"/>
    <col min="13346" max="13373" width="9.140625" style="44"/>
    <col min="13374" max="13374" width="64" style="44" customWidth="1"/>
    <col min="13375" max="13375" width="97.85546875" style="44" customWidth="1"/>
    <col min="13376" max="13569" width="9.140625" style="44"/>
    <col min="13570" max="13570" width="1.28515625" style="44" customWidth="1"/>
    <col min="13571" max="13571" width="44.85546875" style="44" customWidth="1"/>
    <col min="13572" max="13572" width="47.28515625" style="44" customWidth="1"/>
    <col min="13573" max="13573" width="8.140625" style="44" customWidth="1"/>
    <col min="13574" max="13574" width="8.28515625" style="44" customWidth="1"/>
    <col min="13575" max="13575" width="5.42578125" style="44" customWidth="1"/>
    <col min="13576" max="13576" width="8.5703125" style="44" customWidth="1"/>
    <col min="13577" max="13577" width="13.7109375" style="44" customWidth="1"/>
    <col min="13578" max="13578" width="15.7109375" style="44" customWidth="1"/>
    <col min="13579" max="13579" width="14.7109375" style="44" customWidth="1"/>
    <col min="13580" max="13580" width="15" style="44" customWidth="1"/>
    <col min="13581" max="13582" width="14.28515625" style="44" customWidth="1"/>
    <col min="13583" max="13583" width="0" style="44" hidden="1" customWidth="1"/>
    <col min="13584" max="13584" width="18.85546875" style="44" customWidth="1"/>
    <col min="13585" max="13597" width="8" style="44" customWidth="1"/>
    <col min="13598" max="13601" width="9.28515625" style="44" customWidth="1"/>
    <col min="13602" max="13629" width="9.140625" style="44"/>
    <col min="13630" max="13630" width="64" style="44" customWidth="1"/>
    <col min="13631" max="13631" width="97.85546875" style="44" customWidth="1"/>
    <col min="13632" max="13825" width="9.140625" style="44"/>
    <col min="13826" max="13826" width="1.28515625" style="44" customWidth="1"/>
    <col min="13827" max="13827" width="44.85546875" style="44" customWidth="1"/>
    <col min="13828" max="13828" width="47.28515625" style="44" customWidth="1"/>
    <col min="13829" max="13829" width="8.140625" style="44" customWidth="1"/>
    <col min="13830" max="13830" width="8.28515625" style="44" customWidth="1"/>
    <col min="13831" max="13831" width="5.42578125" style="44" customWidth="1"/>
    <col min="13832" max="13832" width="8.5703125" style="44" customWidth="1"/>
    <col min="13833" max="13833" width="13.7109375" style="44" customWidth="1"/>
    <col min="13834" max="13834" width="15.7109375" style="44" customWidth="1"/>
    <col min="13835" max="13835" width="14.7109375" style="44" customWidth="1"/>
    <col min="13836" max="13836" width="15" style="44" customWidth="1"/>
    <col min="13837" max="13838" width="14.28515625" style="44" customWidth="1"/>
    <col min="13839" max="13839" width="0" style="44" hidden="1" customWidth="1"/>
    <col min="13840" max="13840" width="18.85546875" style="44" customWidth="1"/>
    <col min="13841" max="13853" width="8" style="44" customWidth="1"/>
    <col min="13854" max="13857" width="9.28515625" style="44" customWidth="1"/>
    <col min="13858" max="13885" width="9.140625" style="44"/>
    <col min="13886" max="13886" width="64" style="44" customWidth="1"/>
    <col min="13887" max="13887" width="97.85546875" style="44" customWidth="1"/>
    <col min="13888" max="14081" width="9.140625" style="44"/>
    <col min="14082" max="14082" width="1.28515625" style="44" customWidth="1"/>
    <col min="14083" max="14083" width="44.85546875" style="44" customWidth="1"/>
    <col min="14084" max="14084" width="47.28515625" style="44" customWidth="1"/>
    <col min="14085" max="14085" width="8.140625" style="44" customWidth="1"/>
    <col min="14086" max="14086" width="8.28515625" style="44" customWidth="1"/>
    <col min="14087" max="14087" width="5.42578125" style="44" customWidth="1"/>
    <col min="14088" max="14088" width="8.5703125" style="44" customWidth="1"/>
    <col min="14089" max="14089" width="13.7109375" style="44" customWidth="1"/>
    <col min="14090" max="14090" width="15.7109375" style="44" customWidth="1"/>
    <col min="14091" max="14091" width="14.7109375" style="44" customWidth="1"/>
    <col min="14092" max="14092" width="15" style="44" customWidth="1"/>
    <col min="14093" max="14094" width="14.28515625" style="44" customWidth="1"/>
    <col min="14095" max="14095" width="0" style="44" hidden="1" customWidth="1"/>
    <col min="14096" max="14096" width="18.85546875" style="44" customWidth="1"/>
    <col min="14097" max="14109" width="8" style="44" customWidth="1"/>
    <col min="14110" max="14113" width="9.28515625" style="44" customWidth="1"/>
    <col min="14114" max="14141" width="9.140625" style="44"/>
    <col min="14142" max="14142" width="64" style="44" customWidth="1"/>
    <col min="14143" max="14143" width="97.85546875" style="44" customWidth="1"/>
    <col min="14144" max="14337" width="9.140625" style="44"/>
    <col min="14338" max="14338" width="1.28515625" style="44" customWidth="1"/>
    <col min="14339" max="14339" width="44.85546875" style="44" customWidth="1"/>
    <col min="14340" max="14340" width="47.28515625" style="44" customWidth="1"/>
    <col min="14341" max="14341" width="8.140625" style="44" customWidth="1"/>
    <col min="14342" max="14342" width="8.28515625" style="44" customWidth="1"/>
    <col min="14343" max="14343" width="5.42578125" style="44" customWidth="1"/>
    <col min="14344" max="14344" width="8.5703125" style="44" customWidth="1"/>
    <col min="14345" max="14345" width="13.7109375" style="44" customWidth="1"/>
    <col min="14346" max="14346" width="15.7109375" style="44" customWidth="1"/>
    <col min="14347" max="14347" width="14.7109375" style="44" customWidth="1"/>
    <col min="14348" max="14348" width="15" style="44" customWidth="1"/>
    <col min="14349" max="14350" width="14.28515625" style="44" customWidth="1"/>
    <col min="14351" max="14351" width="0" style="44" hidden="1" customWidth="1"/>
    <col min="14352" max="14352" width="18.85546875" style="44" customWidth="1"/>
    <col min="14353" max="14365" width="8" style="44" customWidth="1"/>
    <col min="14366" max="14369" width="9.28515625" style="44" customWidth="1"/>
    <col min="14370" max="14397" width="9.140625" style="44"/>
    <col min="14398" max="14398" width="64" style="44" customWidth="1"/>
    <col min="14399" max="14399" width="97.85546875" style="44" customWidth="1"/>
    <col min="14400" max="14593" width="9.140625" style="44"/>
    <col min="14594" max="14594" width="1.28515625" style="44" customWidth="1"/>
    <col min="14595" max="14595" width="44.85546875" style="44" customWidth="1"/>
    <col min="14596" max="14596" width="47.28515625" style="44" customWidth="1"/>
    <col min="14597" max="14597" width="8.140625" style="44" customWidth="1"/>
    <col min="14598" max="14598" width="8.28515625" style="44" customWidth="1"/>
    <col min="14599" max="14599" width="5.42578125" style="44" customWidth="1"/>
    <col min="14600" max="14600" width="8.5703125" style="44" customWidth="1"/>
    <col min="14601" max="14601" width="13.7109375" style="44" customWidth="1"/>
    <col min="14602" max="14602" width="15.7109375" style="44" customWidth="1"/>
    <col min="14603" max="14603" width="14.7109375" style="44" customWidth="1"/>
    <col min="14604" max="14604" width="15" style="44" customWidth="1"/>
    <col min="14605" max="14606" width="14.28515625" style="44" customWidth="1"/>
    <col min="14607" max="14607" width="0" style="44" hidden="1" customWidth="1"/>
    <col min="14608" max="14608" width="18.85546875" style="44" customWidth="1"/>
    <col min="14609" max="14621" width="8" style="44" customWidth="1"/>
    <col min="14622" max="14625" width="9.28515625" style="44" customWidth="1"/>
    <col min="14626" max="14653" width="9.140625" style="44"/>
    <col min="14654" max="14654" width="64" style="44" customWidth="1"/>
    <col min="14655" max="14655" width="97.85546875" style="44" customWidth="1"/>
    <col min="14656" max="14849" width="9.140625" style="44"/>
    <col min="14850" max="14850" width="1.28515625" style="44" customWidth="1"/>
    <col min="14851" max="14851" width="44.85546875" style="44" customWidth="1"/>
    <col min="14852" max="14852" width="47.28515625" style="44" customWidth="1"/>
    <col min="14853" max="14853" width="8.140625" style="44" customWidth="1"/>
    <col min="14854" max="14854" width="8.28515625" style="44" customWidth="1"/>
    <col min="14855" max="14855" width="5.42578125" style="44" customWidth="1"/>
    <col min="14856" max="14856" width="8.5703125" style="44" customWidth="1"/>
    <col min="14857" max="14857" width="13.7109375" style="44" customWidth="1"/>
    <col min="14858" max="14858" width="15.7109375" style="44" customWidth="1"/>
    <col min="14859" max="14859" width="14.7109375" style="44" customWidth="1"/>
    <col min="14860" max="14860" width="15" style="44" customWidth="1"/>
    <col min="14861" max="14862" width="14.28515625" style="44" customWidth="1"/>
    <col min="14863" max="14863" width="0" style="44" hidden="1" customWidth="1"/>
    <col min="14864" max="14864" width="18.85546875" style="44" customWidth="1"/>
    <col min="14865" max="14877" width="8" style="44" customWidth="1"/>
    <col min="14878" max="14881" width="9.28515625" style="44" customWidth="1"/>
    <col min="14882" max="14909" width="9.140625" style="44"/>
    <col min="14910" max="14910" width="64" style="44" customWidth="1"/>
    <col min="14911" max="14911" width="97.85546875" style="44" customWidth="1"/>
    <col min="14912" max="15105" width="9.140625" style="44"/>
    <col min="15106" max="15106" width="1.28515625" style="44" customWidth="1"/>
    <col min="15107" max="15107" width="44.85546875" style="44" customWidth="1"/>
    <col min="15108" max="15108" width="47.28515625" style="44" customWidth="1"/>
    <col min="15109" max="15109" width="8.140625" style="44" customWidth="1"/>
    <col min="15110" max="15110" width="8.28515625" style="44" customWidth="1"/>
    <col min="15111" max="15111" width="5.42578125" style="44" customWidth="1"/>
    <col min="15112" max="15112" width="8.5703125" style="44" customWidth="1"/>
    <col min="15113" max="15113" width="13.7109375" style="44" customWidth="1"/>
    <col min="15114" max="15114" width="15.7109375" style="44" customWidth="1"/>
    <col min="15115" max="15115" width="14.7109375" style="44" customWidth="1"/>
    <col min="15116" max="15116" width="15" style="44" customWidth="1"/>
    <col min="15117" max="15118" width="14.28515625" style="44" customWidth="1"/>
    <col min="15119" max="15119" width="0" style="44" hidden="1" customWidth="1"/>
    <col min="15120" max="15120" width="18.85546875" style="44" customWidth="1"/>
    <col min="15121" max="15133" width="8" style="44" customWidth="1"/>
    <col min="15134" max="15137" width="9.28515625" style="44" customWidth="1"/>
    <col min="15138" max="15165" width="9.140625" style="44"/>
    <col min="15166" max="15166" width="64" style="44" customWidth="1"/>
    <col min="15167" max="15167" width="97.85546875" style="44" customWidth="1"/>
    <col min="15168" max="15361" width="9.140625" style="44"/>
    <col min="15362" max="15362" width="1.28515625" style="44" customWidth="1"/>
    <col min="15363" max="15363" width="44.85546875" style="44" customWidth="1"/>
    <col min="15364" max="15364" width="47.28515625" style="44" customWidth="1"/>
    <col min="15365" max="15365" width="8.140625" style="44" customWidth="1"/>
    <col min="15366" max="15366" width="8.28515625" style="44" customWidth="1"/>
    <col min="15367" max="15367" width="5.42578125" style="44" customWidth="1"/>
    <col min="15368" max="15368" width="8.5703125" style="44" customWidth="1"/>
    <col min="15369" max="15369" width="13.7109375" style="44" customWidth="1"/>
    <col min="15370" max="15370" width="15.7109375" style="44" customWidth="1"/>
    <col min="15371" max="15371" width="14.7109375" style="44" customWidth="1"/>
    <col min="15372" max="15372" width="15" style="44" customWidth="1"/>
    <col min="15373" max="15374" width="14.28515625" style="44" customWidth="1"/>
    <col min="15375" max="15375" width="0" style="44" hidden="1" customWidth="1"/>
    <col min="15376" max="15376" width="18.85546875" style="44" customWidth="1"/>
    <col min="15377" max="15389" width="8" style="44" customWidth="1"/>
    <col min="15390" max="15393" width="9.28515625" style="44" customWidth="1"/>
    <col min="15394" max="15421" width="9.140625" style="44"/>
    <col min="15422" max="15422" width="64" style="44" customWidth="1"/>
    <col min="15423" max="15423" width="97.85546875" style="44" customWidth="1"/>
    <col min="15424" max="15617" width="9.140625" style="44"/>
    <col min="15618" max="15618" width="1.28515625" style="44" customWidth="1"/>
    <col min="15619" max="15619" width="44.85546875" style="44" customWidth="1"/>
    <col min="15620" max="15620" width="47.28515625" style="44" customWidth="1"/>
    <col min="15621" max="15621" width="8.140625" style="44" customWidth="1"/>
    <col min="15622" max="15622" width="8.28515625" style="44" customWidth="1"/>
    <col min="15623" max="15623" width="5.42578125" style="44" customWidth="1"/>
    <col min="15624" max="15624" width="8.5703125" style="44" customWidth="1"/>
    <col min="15625" max="15625" width="13.7109375" style="44" customWidth="1"/>
    <col min="15626" max="15626" width="15.7109375" style="44" customWidth="1"/>
    <col min="15627" max="15627" width="14.7109375" style="44" customWidth="1"/>
    <col min="15628" max="15628" width="15" style="44" customWidth="1"/>
    <col min="15629" max="15630" width="14.28515625" style="44" customWidth="1"/>
    <col min="15631" max="15631" width="0" style="44" hidden="1" customWidth="1"/>
    <col min="15632" max="15632" width="18.85546875" style="44" customWidth="1"/>
    <col min="15633" max="15645" width="8" style="44" customWidth="1"/>
    <col min="15646" max="15649" width="9.28515625" style="44" customWidth="1"/>
    <col min="15650" max="15677" width="9.140625" style="44"/>
    <col min="15678" max="15678" width="64" style="44" customWidth="1"/>
    <col min="15679" max="15679" width="97.85546875" style="44" customWidth="1"/>
    <col min="15680" max="15873" width="9.140625" style="44"/>
    <col min="15874" max="15874" width="1.28515625" style="44" customWidth="1"/>
    <col min="15875" max="15875" width="44.85546875" style="44" customWidth="1"/>
    <col min="15876" max="15876" width="47.28515625" style="44" customWidth="1"/>
    <col min="15877" max="15877" width="8.140625" style="44" customWidth="1"/>
    <col min="15878" max="15878" width="8.28515625" style="44" customWidth="1"/>
    <col min="15879" max="15879" width="5.42578125" style="44" customWidth="1"/>
    <col min="15880" max="15880" width="8.5703125" style="44" customWidth="1"/>
    <col min="15881" max="15881" width="13.7109375" style="44" customWidth="1"/>
    <col min="15882" max="15882" width="15.7109375" style="44" customWidth="1"/>
    <col min="15883" max="15883" width="14.7109375" style="44" customWidth="1"/>
    <col min="15884" max="15884" width="15" style="44" customWidth="1"/>
    <col min="15885" max="15886" width="14.28515625" style="44" customWidth="1"/>
    <col min="15887" max="15887" width="0" style="44" hidden="1" customWidth="1"/>
    <col min="15888" max="15888" width="18.85546875" style="44" customWidth="1"/>
    <col min="15889" max="15901" width="8" style="44" customWidth="1"/>
    <col min="15902" max="15905" width="9.28515625" style="44" customWidth="1"/>
    <col min="15906" max="15933" width="9.140625" style="44"/>
    <col min="15934" max="15934" width="64" style="44" customWidth="1"/>
    <col min="15935" max="15935" width="97.85546875" style="44" customWidth="1"/>
    <col min="15936" max="16129" width="9.140625" style="44"/>
    <col min="16130" max="16130" width="1.28515625" style="44" customWidth="1"/>
    <col min="16131" max="16131" width="44.85546875" style="44" customWidth="1"/>
    <col min="16132" max="16132" width="47.28515625" style="44" customWidth="1"/>
    <col min="16133" max="16133" width="8.140625" style="44" customWidth="1"/>
    <col min="16134" max="16134" width="8.28515625" style="44" customWidth="1"/>
    <col min="16135" max="16135" width="5.42578125" style="44" customWidth="1"/>
    <col min="16136" max="16136" width="8.5703125" style="44" customWidth="1"/>
    <col min="16137" max="16137" width="13.7109375" style="44" customWidth="1"/>
    <col min="16138" max="16138" width="15.7109375" style="44" customWidth="1"/>
    <col min="16139" max="16139" width="14.7109375" style="44" customWidth="1"/>
    <col min="16140" max="16140" width="15" style="44" customWidth="1"/>
    <col min="16141" max="16142" width="14.28515625" style="44" customWidth="1"/>
    <col min="16143" max="16143" width="0" style="44" hidden="1" customWidth="1"/>
    <col min="16144" max="16144" width="18.85546875" style="44" customWidth="1"/>
    <col min="16145" max="16157" width="8" style="44" customWidth="1"/>
    <col min="16158" max="16161" width="9.28515625" style="44" customWidth="1"/>
    <col min="16162" max="16189" width="9.140625" style="44"/>
    <col min="16190" max="16190" width="64" style="44" customWidth="1"/>
    <col min="16191" max="16191" width="97.85546875" style="44" customWidth="1"/>
    <col min="16192" max="16384" width="9.140625" style="44"/>
  </cols>
  <sheetData>
    <row r="1" spans="1:63" ht="4.5" customHeight="1" thickTop="1" thickBot="1">
      <c r="A1" s="133"/>
      <c r="B1" s="275"/>
      <c r="C1" s="275"/>
      <c r="D1" s="275"/>
      <c r="E1" s="276"/>
      <c r="F1" s="276"/>
      <c r="G1" s="276"/>
      <c r="H1" s="277"/>
      <c r="I1" s="277"/>
      <c r="J1" s="277"/>
      <c r="K1" s="277"/>
      <c r="L1" s="277"/>
      <c r="M1" s="277"/>
      <c r="N1" s="277"/>
      <c r="O1" s="134"/>
      <c r="BJ1" s="45" t="s">
        <v>186</v>
      </c>
      <c r="BK1" s="46" t="s">
        <v>187</v>
      </c>
    </row>
    <row r="2" spans="1:63" ht="32.25" customHeight="1">
      <c r="A2" s="135"/>
      <c r="B2" s="594" t="s">
        <v>315</v>
      </c>
      <c r="C2" s="594"/>
      <c r="D2" s="594"/>
      <c r="E2" s="594"/>
      <c r="F2" s="594"/>
      <c r="G2" s="594"/>
      <c r="H2" s="594"/>
      <c r="I2" s="594"/>
      <c r="J2" s="594"/>
      <c r="K2" s="594"/>
      <c r="L2" s="594"/>
      <c r="M2" s="594"/>
      <c r="N2" s="594"/>
      <c r="O2" s="136"/>
      <c r="BJ2" s="137"/>
      <c r="BK2" s="138"/>
    </row>
    <row r="3" spans="1:63" ht="9" customHeight="1" thickBot="1">
      <c r="A3" s="258"/>
      <c r="B3" s="53"/>
      <c r="C3" s="53"/>
      <c r="D3" s="53"/>
      <c r="E3" s="139"/>
      <c r="F3" s="139"/>
      <c r="G3" s="139"/>
      <c r="H3" s="42"/>
      <c r="I3" s="42"/>
      <c r="J3" s="42"/>
      <c r="K3" s="42"/>
      <c r="L3" s="42"/>
      <c r="M3" s="42"/>
      <c r="N3" s="259"/>
      <c r="O3" s="136"/>
      <c r="BJ3" s="137"/>
      <c r="BK3" s="138"/>
    </row>
    <row r="4" spans="1:63" ht="8.25" customHeight="1" thickBot="1">
      <c r="A4" s="258"/>
      <c r="B4" s="53"/>
      <c r="C4" s="53"/>
      <c r="D4" s="53"/>
      <c r="E4" s="139"/>
      <c r="F4" s="139"/>
      <c r="G4" s="139"/>
      <c r="H4" s="42"/>
      <c r="I4" s="42"/>
      <c r="J4" s="42"/>
      <c r="K4" s="42"/>
      <c r="L4" s="42"/>
      <c r="M4" s="42"/>
      <c r="N4" s="210"/>
      <c r="O4" s="136"/>
      <c r="BJ4" s="45" t="s">
        <v>186</v>
      </c>
      <c r="BK4" s="46" t="s">
        <v>187</v>
      </c>
    </row>
    <row r="5" spans="1:63" ht="25.5" customHeight="1">
      <c r="A5" s="258"/>
      <c r="B5" s="140" t="s">
        <v>188</v>
      </c>
      <c r="C5" s="141" t="str">
        <f>'Elenco P.I.'!B2</f>
        <v>Comune di Arborea</v>
      </c>
      <c r="D5" s="320"/>
      <c r="E5" s="139"/>
      <c r="F5" s="139"/>
      <c r="G5" s="139"/>
      <c r="H5" s="139"/>
      <c r="I5" s="139"/>
      <c r="J5" s="139"/>
      <c r="K5" s="42"/>
      <c r="L5" s="42"/>
      <c r="M5" s="42"/>
      <c r="N5" s="210"/>
      <c r="O5" s="136"/>
      <c r="BJ5" s="49" t="s">
        <v>190</v>
      </c>
      <c r="BK5" s="50" t="s">
        <v>191</v>
      </c>
    </row>
    <row r="6" spans="1:63" ht="25.5" customHeight="1">
      <c r="A6" s="258"/>
      <c r="B6" s="140" t="s">
        <v>192</v>
      </c>
      <c r="C6" s="141" t="s">
        <v>497</v>
      </c>
      <c r="D6" s="320"/>
      <c r="E6" s="139"/>
      <c r="F6" s="139"/>
      <c r="G6" s="139"/>
      <c r="H6" s="139"/>
      <c r="I6" s="139"/>
      <c r="J6" s="139"/>
      <c r="K6" s="42"/>
      <c r="L6" s="42"/>
      <c r="M6" s="47" t="s">
        <v>189</v>
      </c>
      <c r="N6" s="260">
        <v>2021</v>
      </c>
      <c r="O6" s="136"/>
      <c r="BJ6" s="51" t="s">
        <v>193</v>
      </c>
      <c r="BK6" s="52" t="s">
        <v>194</v>
      </c>
    </row>
    <row r="7" spans="1:63" ht="25.5" customHeight="1" thickBot="1">
      <c r="A7" s="258"/>
      <c r="B7" s="140" t="s">
        <v>316</v>
      </c>
      <c r="C7" s="141"/>
      <c r="D7" s="320"/>
      <c r="E7" s="42"/>
      <c r="F7" s="42"/>
      <c r="G7" s="42"/>
      <c r="H7" s="42"/>
      <c r="I7" s="42"/>
      <c r="J7" s="42"/>
      <c r="K7" s="42"/>
      <c r="L7" s="42"/>
      <c r="M7" s="42"/>
      <c r="N7" s="210"/>
      <c r="O7" s="136"/>
      <c r="BJ7" s="51" t="s">
        <v>196</v>
      </c>
      <c r="BK7" s="52" t="s">
        <v>197</v>
      </c>
    </row>
    <row r="8" spans="1:63" ht="14.25" customHeight="1" thickBot="1">
      <c r="A8" s="258"/>
      <c r="B8" s="140"/>
      <c r="C8" s="53"/>
      <c r="D8" s="53"/>
      <c r="E8" s="42"/>
      <c r="F8" s="42"/>
      <c r="G8" s="42"/>
      <c r="H8" s="42"/>
      <c r="I8" s="42"/>
      <c r="J8" s="42"/>
      <c r="K8" s="42"/>
      <c r="L8" s="42"/>
      <c r="M8" s="42"/>
      <c r="N8" s="261"/>
      <c r="O8" s="136"/>
      <c r="BJ8" s="45" t="s">
        <v>186</v>
      </c>
      <c r="BK8" s="46" t="s">
        <v>187</v>
      </c>
    </row>
    <row r="9" spans="1:63" s="142" customFormat="1" ht="33" customHeight="1">
      <c r="A9" s="135"/>
      <c r="B9" s="595" t="s">
        <v>261</v>
      </c>
      <c r="C9" s="595"/>
      <c r="D9" s="279"/>
      <c r="E9" s="595" t="s">
        <v>262</v>
      </c>
      <c r="F9" s="595"/>
      <c r="G9" s="595"/>
      <c r="H9" s="595"/>
      <c r="I9" s="595"/>
      <c r="J9" s="595"/>
      <c r="K9" s="596"/>
      <c r="L9" s="596"/>
      <c r="M9" s="596"/>
      <c r="N9" s="596"/>
      <c r="O9" s="136"/>
    </row>
    <row r="10" spans="1:63" ht="6.75" customHeight="1">
      <c r="A10" s="258"/>
      <c r="B10" s="53"/>
      <c r="C10" s="53"/>
      <c r="D10" s="53"/>
      <c r="E10" s="54"/>
      <c r="F10" s="139"/>
      <c r="G10" s="139"/>
      <c r="H10" s="139"/>
      <c r="I10" s="139"/>
      <c r="J10" s="139"/>
      <c r="K10" s="42"/>
      <c r="L10" s="42"/>
      <c r="M10" s="42"/>
      <c r="N10" s="259"/>
      <c r="O10" s="136"/>
      <c r="BJ10" s="51" t="s">
        <v>198</v>
      </c>
      <c r="BK10" s="52" t="s">
        <v>199</v>
      </c>
    </row>
    <row r="11" spans="1:63" ht="6" customHeight="1">
      <c r="A11" s="258"/>
      <c r="B11" s="54"/>
      <c r="C11" s="54"/>
      <c r="D11" s="54"/>
      <c r="E11" s="54"/>
      <c r="F11" s="54"/>
      <c r="G11" s="54"/>
      <c r="H11" s="54"/>
      <c r="I11" s="54"/>
      <c r="J11" s="54"/>
      <c r="K11" s="54"/>
      <c r="L11" s="54"/>
      <c r="M11" s="54"/>
      <c r="N11" s="262"/>
      <c r="O11" s="136"/>
      <c r="BJ11" s="51"/>
      <c r="BK11" s="52"/>
    </row>
    <row r="12" spans="1:63" ht="22.5" customHeight="1">
      <c r="A12" s="135"/>
      <c r="B12" s="597" t="s">
        <v>263</v>
      </c>
      <c r="C12" s="597"/>
      <c r="D12" s="598"/>
      <c r="E12" s="583" t="s">
        <v>264</v>
      </c>
      <c r="F12" s="583" t="s">
        <v>265</v>
      </c>
      <c r="G12" s="583" t="s">
        <v>266</v>
      </c>
      <c r="H12" s="584" t="s">
        <v>267</v>
      </c>
      <c r="I12" s="481" t="s">
        <v>268</v>
      </c>
      <c r="J12" s="481"/>
      <c r="K12" s="481"/>
      <c r="L12" s="481"/>
      <c r="M12" s="481"/>
      <c r="N12" s="507" t="s">
        <v>269</v>
      </c>
      <c r="O12" s="136"/>
      <c r="BJ12" s="51" t="s">
        <v>201</v>
      </c>
      <c r="BK12" s="52" t="s">
        <v>202</v>
      </c>
    </row>
    <row r="13" spans="1:63" ht="12" customHeight="1">
      <c r="A13" s="135"/>
      <c r="B13" s="597"/>
      <c r="C13" s="597"/>
      <c r="D13" s="599"/>
      <c r="E13" s="583"/>
      <c r="F13" s="583"/>
      <c r="G13" s="583"/>
      <c r="H13" s="584"/>
      <c r="I13" s="143">
        <v>1</v>
      </c>
      <c r="J13" s="143">
        <v>2</v>
      </c>
      <c r="K13" s="143">
        <v>3</v>
      </c>
      <c r="L13" s="143">
        <v>4</v>
      </c>
      <c r="M13" s="143">
        <v>5</v>
      </c>
      <c r="N13" s="507"/>
      <c r="O13" s="136"/>
      <c r="BJ13" s="51" t="s">
        <v>203</v>
      </c>
      <c r="BK13" s="52" t="s">
        <v>204</v>
      </c>
    </row>
    <row r="14" spans="1:63" ht="18" customHeight="1">
      <c r="A14" s="135"/>
      <c r="B14" s="597"/>
      <c r="C14" s="597"/>
      <c r="D14" s="600"/>
      <c r="E14" s="583"/>
      <c r="F14" s="583"/>
      <c r="G14" s="583"/>
      <c r="H14" s="584"/>
      <c r="I14" s="144" t="s">
        <v>232</v>
      </c>
      <c r="J14" s="144" t="s">
        <v>233</v>
      </c>
      <c r="K14" s="145" t="s">
        <v>234</v>
      </c>
      <c r="L14" s="145" t="s">
        <v>270</v>
      </c>
      <c r="M14" s="145" t="s">
        <v>271</v>
      </c>
      <c r="N14" s="507"/>
      <c r="O14" s="136"/>
      <c r="BJ14" s="51" t="s">
        <v>207</v>
      </c>
      <c r="BK14" s="52" t="s">
        <v>208</v>
      </c>
    </row>
    <row r="15" spans="1:63" ht="40.5" customHeight="1">
      <c r="A15" s="135"/>
      <c r="B15" s="146" t="s">
        <v>212</v>
      </c>
      <c r="C15" s="146" t="s">
        <v>213</v>
      </c>
      <c r="D15" s="146" t="s">
        <v>454</v>
      </c>
      <c r="E15" s="583"/>
      <c r="F15" s="583"/>
      <c r="G15" s="583"/>
      <c r="H15" s="584"/>
      <c r="I15" s="268" t="s">
        <v>56</v>
      </c>
      <c r="J15" s="268" t="s">
        <v>57</v>
      </c>
      <c r="K15" s="268" t="s">
        <v>243</v>
      </c>
      <c r="L15" s="268" t="s">
        <v>244</v>
      </c>
      <c r="M15" s="268" t="s">
        <v>245</v>
      </c>
      <c r="N15" s="507"/>
      <c r="O15" s="136"/>
      <c r="BJ15" s="51" t="s">
        <v>215</v>
      </c>
      <c r="BK15" s="52" t="s">
        <v>216</v>
      </c>
    </row>
    <row r="16" spans="1:63" ht="64.5" customHeight="1">
      <c r="A16" s="135"/>
      <c r="B16" s="147" t="str">
        <f>'Elenco P.O.'!C11</f>
        <v>Assicurare un'efficace acquisizione, gestione e programmazione delle risorse finanziarie dell'ente al fine di garantire la qualità dei servizi svolti e il rispetto dei piani e dei programmi della politica</v>
      </c>
      <c r="C16" s="147" t="s">
        <v>472</v>
      </c>
      <c r="D16" s="147"/>
      <c r="E16" s="148">
        <f>'Elenco P.O.'!Z11</f>
        <v>10</v>
      </c>
      <c r="F16" s="149">
        <f t="shared" ref="F16:F25" si="0">(E16/E$27)*60</f>
        <v>6</v>
      </c>
      <c r="G16" s="148">
        <f>H16/100</f>
        <v>0</v>
      </c>
      <c r="H16" s="150"/>
      <c r="I16" s="263" t="str">
        <f t="shared" ref="I16:I25" si="1">IF($G16&lt;=0.2,IF($G16&gt;=0,"x",""),"")</f>
        <v>x</v>
      </c>
      <c r="J16" s="264" t="str">
        <f>IF(G16&lt;=0.5,IF(G16&gt;=0.21,"x",""),"")</f>
        <v/>
      </c>
      <c r="K16" s="151" t="str">
        <f>IF(G16&lt;=0.7,IF(G16&gt;=0.51,"x",""),"")</f>
        <v/>
      </c>
      <c r="L16" s="151" t="str">
        <f>IF(G16&lt;=0.9,IF(G16&gt;=0.71,"x",""),"")</f>
        <v/>
      </c>
      <c r="M16" s="151" t="str">
        <f>IF(G16&lt;=1,IF(G16&gt;0.9,"x",""),"")</f>
        <v/>
      </c>
      <c r="N16" s="152"/>
      <c r="O16" s="136"/>
      <c r="P16" s="395"/>
      <c r="Q16" s="59"/>
      <c r="R16" s="59"/>
      <c r="S16" s="58"/>
      <c r="T16" s="58"/>
      <c r="U16" s="58"/>
      <c r="V16" s="58"/>
      <c r="W16" s="58"/>
      <c r="X16" s="58"/>
      <c r="Y16" s="58"/>
      <c r="Z16" s="58"/>
      <c r="AA16" s="58"/>
      <c r="AB16" s="58"/>
      <c r="AC16" s="58"/>
      <c r="AD16" s="58"/>
      <c r="AE16" s="58"/>
      <c r="AF16" s="58"/>
      <c r="AG16" s="58"/>
      <c r="AH16" s="58"/>
      <c r="AI16" s="58"/>
      <c r="AJ16" s="58"/>
      <c r="AK16" s="58"/>
      <c r="AL16" s="58"/>
      <c r="AM16" s="58"/>
      <c r="AN16" s="58"/>
      <c r="AO16" s="60"/>
      <c r="BJ16" s="51" t="s">
        <v>217</v>
      </c>
      <c r="BK16" s="52" t="s">
        <v>218</v>
      </c>
    </row>
    <row r="17" spans="1:63" ht="105.75" customHeight="1">
      <c r="A17" s="135"/>
      <c r="B17" s="147" t="s">
        <v>475</v>
      </c>
      <c r="C17" s="147" t="s">
        <v>527</v>
      </c>
      <c r="D17" s="147"/>
      <c r="E17" s="148">
        <f>'Elenco P.O.'!Z12+'Elenco P.O.'!Z13</f>
        <v>20</v>
      </c>
      <c r="F17" s="149">
        <f t="shared" si="0"/>
        <v>12</v>
      </c>
      <c r="G17" s="148">
        <f t="shared" ref="G17:G25" si="2">H17/100</f>
        <v>0</v>
      </c>
      <c r="H17" s="150"/>
      <c r="I17" s="151" t="str">
        <f t="shared" si="1"/>
        <v>x</v>
      </c>
      <c r="J17" s="151" t="str">
        <f t="shared" ref="J17:J25" si="3">IF(G17&lt;=0.5,IF(G17&gt;=0.21,"x",""),"")</f>
        <v/>
      </c>
      <c r="K17" s="151" t="str">
        <f t="shared" ref="K17:K25" si="4">IF(G17&lt;=0.7,IF(G17&gt;=0.51,"x",""),"")</f>
        <v/>
      </c>
      <c r="L17" s="151" t="str">
        <f t="shared" ref="L17:L25" si="5">IF(G17&lt;=0.9,IF(G17&gt;=0.71,"x",""),"")</f>
        <v/>
      </c>
      <c r="M17" s="151" t="str">
        <f t="shared" ref="M17:M25" si="6">IF(G17&lt;=1,IF(G17&gt;0.9,"x",""),"")</f>
        <v/>
      </c>
      <c r="N17" s="152"/>
      <c r="O17" s="136"/>
      <c r="P17" s="44" t="str">
        <f>IF(H16&gt;76&lt;100,1,"")</f>
        <v/>
      </c>
      <c r="BJ17" s="51" t="s">
        <v>274</v>
      </c>
      <c r="BK17" s="52" t="s">
        <v>275</v>
      </c>
    </row>
    <row r="18" spans="1:63" ht="47.25" customHeight="1">
      <c r="A18" s="135"/>
      <c r="B18" s="147" t="s">
        <v>473</v>
      </c>
      <c r="C18" s="147" t="s">
        <v>474</v>
      </c>
      <c r="D18" s="147"/>
      <c r="E18" s="148">
        <f>'Elenco P.O.'!Z14+'Elenco P.O.'!Z15+'Elenco P.O.'!Z16</f>
        <v>30</v>
      </c>
      <c r="F18" s="149">
        <f t="shared" si="0"/>
        <v>18</v>
      </c>
      <c r="G18" s="148">
        <f t="shared" si="2"/>
        <v>0</v>
      </c>
      <c r="H18" s="150"/>
      <c r="I18" s="151" t="str">
        <f t="shared" si="1"/>
        <v>x</v>
      </c>
      <c r="J18" s="151" t="str">
        <f t="shared" si="3"/>
        <v/>
      </c>
      <c r="K18" s="151" t="str">
        <f t="shared" si="4"/>
        <v/>
      </c>
      <c r="L18" s="151" t="str">
        <f t="shared" si="5"/>
        <v/>
      </c>
      <c r="M18" s="151" t="str">
        <f t="shared" si="6"/>
        <v/>
      </c>
      <c r="N18" s="152"/>
      <c r="O18" s="136"/>
      <c r="BJ18" s="51" t="s">
        <v>276</v>
      </c>
      <c r="BK18" s="52" t="s">
        <v>277</v>
      </c>
    </row>
    <row r="19" spans="1:63" ht="69.75" customHeight="1">
      <c r="A19" s="135"/>
      <c r="B19" s="147" t="str">
        <f>'Elenco P.O.'!C14</f>
        <v>Assicurare un elevato standard degli atti amministrativi finalizzato a garantire la legittimità, regolarità e correttezza dell’azione amministrativa nonche di regolarità contabile degli atti mediante l'attuazione dei controlli cosi come previsto nel numero e con le modalità programmate nel regolamento sui controlli interni adottato dall'ente.</v>
      </c>
      <c r="C19" s="147" t="s">
        <v>471</v>
      </c>
      <c r="D19" s="147"/>
      <c r="E19" s="148">
        <f>'Elenco P.O.'!Z15+'Elenco P.O.'!Z16</f>
        <v>20</v>
      </c>
      <c r="F19" s="149">
        <f t="shared" si="0"/>
        <v>12</v>
      </c>
      <c r="G19" s="148">
        <f t="shared" si="2"/>
        <v>0</v>
      </c>
      <c r="H19" s="150"/>
      <c r="I19" s="151" t="str">
        <f t="shared" si="1"/>
        <v>x</v>
      </c>
      <c r="J19" s="151" t="str">
        <f t="shared" si="3"/>
        <v/>
      </c>
      <c r="K19" s="151" t="str">
        <f t="shared" si="4"/>
        <v/>
      </c>
      <c r="L19" s="151" t="str">
        <f t="shared" si="5"/>
        <v/>
      </c>
      <c r="M19" s="151" t="str">
        <f t="shared" si="6"/>
        <v/>
      </c>
      <c r="N19" s="152"/>
      <c r="O19" s="136"/>
      <c r="P19" s="58"/>
      <c r="Q19" s="59"/>
      <c r="R19" s="59"/>
      <c r="S19" s="58"/>
      <c r="T19" s="58"/>
      <c r="U19" s="58"/>
      <c r="V19" s="58"/>
      <c r="W19" s="58"/>
      <c r="X19" s="58"/>
      <c r="Y19" s="58"/>
      <c r="Z19" s="58"/>
      <c r="AA19" s="58"/>
      <c r="AB19" s="58"/>
      <c r="AC19" s="58"/>
      <c r="AD19" s="58"/>
      <c r="AE19" s="58"/>
      <c r="AF19" s="58"/>
      <c r="AG19" s="58"/>
      <c r="AH19" s="58"/>
      <c r="AI19" s="58"/>
      <c r="AJ19" s="58"/>
      <c r="AK19" s="58"/>
      <c r="AL19" s="58"/>
      <c r="AM19" s="58"/>
      <c r="AN19" s="58"/>
      <c r="AO19" s="60"/>
      <c r="BJ19" s="51" t="s">
        <v>278</v>
      </c>
      <c r="BK19" s="52" t="s">
        <v>279</v>
      </c>
    </row>
    <row r="20" spans="1:63" ht="43.5" customHeight="1">
      <c r="A20" s="135"/>
      <c r="B20" s="147" t="s">
        <v>526</v>
      </c>
      <c r="C20" s="147" t="s">
        <v>525</v>
      </c>
      <c r="D20" s="147"/>
      <c r="E20" s="148">
        <f>'Elenco P.O.'!Z16+'Elenco P.O.'!Z17</f>
        <v>20</v>
      </c>
      <c r="F20" s="149">
        <f t="shared" si="0"/>
        <v>12</v>
      </c>
      <c r="G20" s="148">
        <f t="shared" si="2"/>
        <v>0</v>
      </c>
      <c r="H20" s="150"/>
      <c r="I20" s="151" t="str">
        <f t="shared" si="1"/>
        <v>x</v>
      </c>
      <c r="J20" s="151" t="str">
        <f t="shared" si="3"/>
        <v/>
      </c>
      <c r="K20" s="151" t="str">
        <f t="shared" si="4"/>
        <v/>
      </c>
      <c r="L20" s="151" t="str">
        <f t="shared" si="5"/>
        <v/>
      </c>
      <c r="M20" s="151" t="str">
        <f t="shared" si="6"/>
        <v/>
      </c>
      <c r="N20" s="152"/>
      <c r="O20" s="136"/>
      <c r="BJ20" s="51" t="s">
        <v>280</v>
      </c>
      <c r="BK20" s="52" t="s">
        <v>281</v>
      </c>
    </row>
    <row r="21" spans="1:63" ht="24" hidden="1" customHeight="1" thickBot="1">
      <c r="A21" s="135"/>
      <c r="B21" s="147"/>
      <c r="C21" s="147"/>
      <c r="D21" s="147"/>
      <c r="E21" s="148"/>
      <c r="F21" s="149">
        <f t="shared" si="0"/>
        <v>0</v>
      </c>
      <c r="G21" s="148">
        <f t="shared" si="2"/>
        <v>0</v>
      </c>
      <c r="H21" s="150"/>
      <c r="I21" s="151" t="str">
        <f t="shared" si="1"/>
        <v>x</v>
      </c>
      <c r="J21" s="151" t="str">
        <f t="shared" si="3"/>
        <v/>
      </c>
      <c r="K21" s="151" t="str">
        <f t="shared" si="4"/>
        <v/>
      </c>
      <c r="L21" s="151" t="str">
        <f t="shared" si="5"/>
        <v/>
      </c>
      <c r="M21" s="151" t="str">
        <f t="shared" si="6"/>
        <v/>
      </c>
      <c r="N21" s="152"/>
      <c r="O21" s="136"/>
      <c r="P21" s="44" t="str">
        <f>IF(H19&gt;76&lt;100,1,"")</f>
        <v/>
      </c>
      <c r="BJ21" s="153" t="s">
        <v>282</v>
      </c>
      <c r="BK21" s="154" t="s">
        <v>283</v>
      </c>
    </row>
    <row r="22" spans="1:63" ht="24" hidden="1" customHeight="1" thickBot="1">
      <c r="A22" s="135"/>
      <c r="B22" s="147"/>
      <c r="C22" s="147"/>
      <c r="D22" s="147"/>
      <c r="E22" s="148"/>
      <c r="F22" s="149">
        <f t="shared" si="0"/>
        <v>0</v>
      </c>
      <c r="G22" s="148">
        <f t="shared" si="2"/>
        <v>0</v>
      </c>
      <c r="H22" s="150"/>
      <c r="I22" s="151" t="str">
        <f t="shared" si="1"/>
        <v>x</v>
      </c>
      <c r="J22" s="151" t="str">
        <f t="shared" si="3"/>
        <v/>
      </c>
      <c r="K22" s="151" t="str">
        <f t="shared" si="4"/>
        <v/>
      </c>
      <c r="L22" s="151" t="str">
        <f t="shared" si="5"/>
        <v/>
      </c>
      <c r="M22" s="151" t="str">
        <f t="shared" si="6"/>
        <v/>
      </c>
      <c r="N22" s="152"/>
      <c r="O22" s="136"/>
      <c r="BJ22" s="153"/>
      <c r="BK22" s="154"/>
    </row>
    <row r="23" spans="1:63" ht="24" hidden="1" customHeight="1" thickBot="1">
      <c r="A23" s="135"/>
      <c r="B23" s="147"/>
      <c r="C23" s="147"/>
      <c r="D23" s="147"/>
      <c r="E23" s="148"/>
      <c r="F23" s="149">
        <f t="shared" si="0"/>
        <v>0</v>
      </c>
      <c r="G23" s="148">
        <f t="shared" si="2"/>
        <v>0</v>
      </c>
      <c r="H23" s="150"/>
      <c r="I23" s="151" t="str">
        <f t="shared" si="1"/>
        <v>x</v>
      </c>
      <c r="J23" s="151" t="str">
        <f t="shared" si="3"/>
        <v/>
      </c>
      <c r="K23" s="151" t="str">
        <f t="shared" si="4"/>
        <v/>
      </c>
      <c r="L23" s="151" t="str">
        <f t="shared" si="5"/>
        <v/>
      </c>
      <c r="M23" s="151" t="str">
        <f t="shared" si="6"/>
        <v/>
      </c>
      <c r="N23" s="152"/>
      <c r="O23" s="136"/>
      <c r="BJ23" s="153"/>
      <c r="BK23" s="154"/>
    </row>
    <row r="24" spans="1:63" ht="24" hidden="1" customHeight="1" thickBot="1">
      <c r="A24" s="135"/>
      <c r="B24" s="147"/>
      <c r="C24" s="147"/>
      <c r="D24" s="147"/>
      <c r="E24" s="148"/>
      <c r="F24" s="149">
        <f t="shared" si="0"/>
        <v>0</v>
      </c>
      <c r="G24" s="148">
        <f t="shared" si="2"/>
        <v>0</v>
      </c>
      <c r="H24" s="150"/>
      <c r="I24" s="151" t="str">
        <f t="shared" si="1"/>
        <v>x</v>
      </c>
      <c r="J24" s="151" t="str">
        <f t="shared" si="3"/>
        <v/>
      </c>
      <c r="K24" s="151" t="str">
        <f t="shared" si="4"/>
        <v/>
      </c>
      <c r="L24" s="151" t="str">
        <f t="shared" si="5"/>
        <v/>
      </c>
      <c r="M24" s="151" t="str">
        <f t="shared" si="6"/>
        <v/>
      </c>
      <c r="N24" s="152"/>
      <c r="O24" s="136"/>
      <c r="BJ24" s="153"/>
      <c r="BK24" s="154"/>
    </row>
    <row r="25" spans="1:63" ht="24" hidden="1" customHeight="1" thickBot="1">
      <c r="A25" s="135"/>
      <c r="B25" s="147"/>
      <c r="C25" s="147"/>
      <c r="D25" s="147"/>
      <c r="E25" s="148"/>
      <c r="F25" s="149">
        <f t="shared" si="0"/>
        <v>0</v>
      </c>
      <c r="G25" s="148">
        <f t="shared" si="2"/>
        <v>0</v>
      </c>
      <c r="H25" s="150"/>
      <c r="I25" s="151" t="str">
        <f t="shared" si="1"/>
        <v>x</v>
      </c>
      <c r="J25" s="151" t="str">
        <f t="shared" si="3"/>
        <v/>
      </c>
      <c r="K25" s="151" t="str">
        <f t="shared" si="4"/>
        <v/>
      </c>
      <c r="L25" s="151" t="str">
        <f t="shared" si="5"/>
        <v/>
      </c>
      <c r="M25" s="151" t="str">
        <f t="shared" si="6"/>
        <v/>
      </c>
      <c r="N25" s="152"/>
      <c r="O25" s="136"/>
      <c r="BJ25" s="153"/>
      <c r="BK25" s="154"/>
    </row>
    <row r="26" spans="1:63" s="62" customFormat="1" ht="21.75" customHeight="1" thickBot="1">
      <c r="A26" s="135"/>
      <c r="B26" s="462" t="s">
        <v>284</v>
      </c>
      <c r="C26" s="457"/>
      <c r="D26" s="458"/>
      <c r="E26" s="269" t="s">
        <v>285</v>
      </c>
      <c r="F26" s="585" t="s">
        <v>286</v>
      </c>
      <c r="G26" s="585"/>
      <c r="H26" s="585"/>
      <c r="I26" s="481" t="s">
        <v>287</v>
      </c>
      <c r="J26" s="481"/>
      <c r="K26" s="481"/>
      <c r="L26" s="481"/>
      <c r="M26" s="481"/>
      <c r="N26" s="268" t="s">
        <v>288</v>
      </c>
      <c r="O26" s="136"/>
      <c r="BJ26" s="153"/>
      <c r="BK26" s="154"/>
    </row>
    <row r="27" spans="1:63" s="62" customFormat="1" ht="21" customHeight="1">
      <c r="A27" s="135"/>
      <c r="B27" s="463"/>
      <c r="C27" s="460"/>
      <c r="D27" s="461"/>
      <c r="E27" s="155">
        <f>SUM(E16:E25)</f>
        <v>100</v>
      </c>
      <c r="F27" s="585">
        <f>SUM(F16:F25)</f>
        <v>60</v>
      </c>
      <c r="G27" s="585"/>
      <c r="H27" s="585"/>
      <c r="I27" s="156"/>
      <c r="J27" s="270">
        <f>IF(J16="x",G16*F16)++IF(J17="x",G17*F17)+IF(J18="x",G18*F18)+IF(J19="x",G19*F19)+IF(J20="x",G20*F20)+IF(J21="x",G21*F21)+IF(J22="x",G22*F22)+IF(J23="x",G23*F23)+IF(J24="x",G24*F24)+IF(J25="x",G25*F25)</f>
        <v>0</v>
      </c>
      <c r="K27" s="270">
        <f>IF(K16="x",G16*F16)+IF(K17="x",G17*F17)+IF(K18="x",G18*F18)+IF(K19="x",G19*F19)+IF(K20="x",G20*F20)+IF(K21="x",G21*F21)+IF(K22="x",G22*F22)+IF(K23="x",G23*F23)+IF(K24="x",G24*F24)+IF(K25="x",G25*F25)</f>
        <v>0</v>
      </c>
      <c r="L27" s="270">
        <f>IF(L16="x",G16*F16)+IF(L17="x",G17*F17)+IF(L18="x",G18*F18)+IF(L19="x",G19*F19)+IF(L20="x",G20*F20)+IF(L21="x",G21*F21)+IF(L22="x",G22*F22)+IF(L23="x",G23*F23)+IF(L24="x",G24*F24)+IF(L25="x",G25*F25)</f>
        <v>0</v>
      </c>
      <c r="M27" s="270">
        <f>IF(M16="x",G16*F16)+IF(M17="x",G17*F17)+IF(M18="x",G18*F18)+IF(M19="x",G19*F19)+IF(M20="x",G20*F20)+IF(M21="x",G21*F21)+IF(M22="x",G22*F22)+IF(M23="x",G23*F23)+IF(M24="x",G24*F24)+IF(M25="x",G25*F25)</f>
        <v>0</v>
      </c>
      <c r="N27" s="157">
        <f>SUM(J27:M27)</f>
        <v>0</v>
      </c>
      <c r="O27" s="136"/>
      <c r="BJ27" s="158"/>
      <c r="BK27" s="159"/>
    </row>
    <row r="28" spans="1:63" s="62" customFormat="1" ht="6.75" customHeight="1">
      <c r="A28" s="135"/>
      <c r="B28" s="586"/>
      <c r="C28" s="586"/>
      <c r="D28" s="586"/>
      <c r="E28" s="586"/>
      <c r="F28" s="586"/>
      <c r="G28" s="586"/>
      <c r="H28" s="586"/>
      <c r="I28" s="586"/>
      <c r="J28" s="586"/>
      <c r="K28" s="586"/>
      <c r="L28" s="586"/>
      <c r="M28" s="586"/>
      <c r="N28" s="586"/>
      <c r="O28" s="136"/>
      <c r="BJ28" s="158"/>
      <c r="BK28" s="159"/>
    </row>
    <row r="29" spans="1:63" s="62" customFormat="1" ht="15.75" customHeight="1">
      <c r="A29" s="135"/>
      <c r="B29" s="588" t="s">
        <v>289</v>
      </c>
      <c r="C29" s="589"/>
      <c r="D29" s="590"/>
      <c r="E29" s="587" t="str">
        <f>E12</f>
        <v>Peso Assoluto Obiettivo</v>
      </c>
      <c r="F29" s="587" t="str">
        <f>F12</f>
        <v>Peso % Obiettivo</v>
      </c>
      <c r="G29" s="587" t="str">
        <f>G12</f>
        <v>Fornule</v>
      </c>
      <c r="H29" s="587" t="str">
        <f>H12</f>
        <v>Risultato (%)</v>
      </c>
      <c r="I29" s="143">
        <v>1</v>
      </c>
      <c r="J29" s="143">
        <v>2</v>
      </c>
      <c r="K29" s="143">
        <v>3</v>
      </c>
      <c r="L29" s="143">
        <v>4</v>
      </c>
      <c r="M29" s="143">
        <v>5</v>
      </c>
      <c r="N29" s="571" t="str">
        <f>N12</f>
        <v>NOTE</v>
      </c>
      <c r="O29" s="136"/>
      <c r="BJ29" s="158"/>
      <c r="BK29" s="159"/>
    </row>
    <row r="30" spans="1:63" s="62" customFormat="1" ht="27.75" customHeight="1">
      <c r="A30" s="135"/>
      <c r="B30" s="591"/>
      <c r="C30" s="592"/>
      <c r="D30" s="593"/>
      <c r="E30" s="587"/>
      <c r="F30" s="587"/>
      <c r="G30" s="587"/>
      <c r="H30" s="587"/>
      <c r="I30" s="144" t="s">
        <v>232</v>
      </c>
      <c r="J30" s="144" t="s">
        <v>233</v>
      </c>
      <c r="K30" s="145" t="s">
        <v>234</v>
      </c>
      <c r="L30" s="145" t="s">
        <v>270</v>
      </c>
      <c r="M30" s="145" t="s">
        <v>271</v>
      </c>
      <c r="N30" s="571"/>
      <c r="O30" s="136"/>
      <c r="BJ30" s="158"/>
      <c r="BK30" s="159"/>
    </row>
    <row r="31" spans="1:63" s="62" customFormat="1" ht="33" customHeight="1">
      <c r="A31" s="135"/>
      <c r="B31" s="146" t="s">
        <v>212</v>
      </c>
      <c r="C31" s="146" t="s">
        <v>213</v>
      </c>
      <c r="D31" s="146" t="s">
        <v>454</v>
      </c>
      <c r="E31" s="587"/>
      <c r="F31" s="587"/>
      <c r="G31" s="587"/>
      <c r="H31" s="587"/>
      <c r="I31" s="268" t="s">
        <v>56</v>
      </c>
      <c r="J31" s="268" t="s">
        <v>57</v>
      </c>
      <c r="K31" s="268" t="s">
        <v>243</v>
      </c>
      <c r="L31" s="268" t="s">
        <v>244</v>
      </c>
      <c r="M31" s="268" t="s">
        <v>245</v>
      </c>
      <c r="N31" s="571"/>
      <c r="O31" s="136"/>
      <c r="BJ31" s="158"/>
      <c r="BK31" s="159"/>
    </row>
    <row r="32" spans="1:63" s="62" customFormat="1" ht="119.25" customHeight="1">
      <c r="A32" s="135"/>
      <c r="B32" s="147" t="str">
        <f>'Elenco P.I.'!B11</f>
        <v>Garantire il controllo effettivo da parte della stazione appaltante sull’esecuzione delle prestazioni</v>
      </c>
      <c r="C32" s="147" t="str">
        <f>'Elenco P.I.'!C11</f>
        <v>Predisposizione preventiva delle modalità organizzative e gestionali attraverso le quali garantire il controllo effettivo da parte della stazione appaltante sull’esecuzione delle prestazioni, programmando accessi diretti sul luogo dell’esecuzione stessa, nonché verifiche, anche a sorpresa, sull’effettiva ottemperanza a tutte le misure previste nel capitolato d'appalto. Il responsabile avvrà cura di presentare all'atto della valutazione finale e/o intermedia il documento di programmazione, corredato dalla successiva relazione su quanto effettivamente effettuato in allegato al presente obiettivo.</v>
      </c>
      <c r="D32" s="147"/>
      <c r="E32" s="148">
        <f>'Elenco P.I.'!T11</f>
        <v>6</v>
      </c>
      <c r="F32" s="149">
        <f t="shared" ref="F32:F55" si="7">(E32/E$82)*40</f>
        <v>2.0689655172413794</v>
      </c>
      <c r="G32" s="148">
        <f t="shared" ref="G32:G55" si="8">H32/100</f>
        <v>0</v>
      </c>
      <c r="H32" s="150"/>
      <c r="I32" s="151" t="str">
        <f t="shared" ref="I32:I55" si="9">IF($G32&lt;=0.2,IF($G32&gt;=0,"x",""),"")</f>
        <v>x</v>
      </c>
      <c r="J32" s="151" t="str">
        <f t="shared" ref="J32:J40" si="10">IF(G32&lt;=0.5,IF(G32&gt;=0.21,"x",""),"")</f>
        <v/>
      </c>
      <c r="K32" s="151" t="str">
        <f t="shared" ref="K32:K40" si="11">IF(G32&lt;=0.7,IF(G32&gt;=0.51,"x",""),"")</f>
        <v/>
      </c>
      <c r="L32" s="151" t="str">
        <f t="shared" ref="L32:L40" si="12">IF(G32&lt;=0.9,IF(G32&gt;=0.71,"x",""),"")</f>
        <v/>
      </c>
      <c r="M32" s="151" t="str">
        <f t="shared" ref="M32:M40" si="13">IF(G32&lt;=1,IF(G32&gt;0.9,"x",""),"")</f>
        <v/>
      </c>
      <c r="N32" s="152"/>
      <c r="O32" s="136"/>
      <c r="BJ32" s="158"/>
      <c r="BK32" s="159"/>
    </row>
    <row r="33" spans="1:63" s="62" customFormat="1" ht="52.5" customHeight="1">
      <c r="A33" s="135"/>
      <c r="B33" s="147" t="str">
        <f>'Elenco P.I.'!B12</f>
        <v>Gestione Programma OO.PP.</v>
      </c>
      <c r="C33" s="147" t="str">
        <f>'Elenco P.I.'!C12</f>
        <v>1.       Ricognizione dello stato delle OOPP in essere, con indicazione del cronoprogramma dei lavori, tipologia di affidamento e segnalazione di eventuali criticità;</v>
      </c>
      <c r="D33" s="147"/>
      <c r="E33" s="148">
        <v>10</v>
      </c>
      <c r="F33" s="149">
        <f t="shared" si="7"/>
        <v>3.4482758620689657</v>
      </c>
      <c r="G33" s="148">
        <f t="shared" si="8"/>
        <v>0</v>
      </c>
      <c r="H33" s="150"/>
      <c r="I33" s="151" t="str">
        <f t="shared" si="9"/>
        <v>x</v>
      </c>
      <c r="J33" s="151" t="str">
        <f t="shared" si="10"/>
        <v/>
      </c>
      <c r="K33" s="151" t="str">
        <f t="shared" si="11"/>
        <v/>
      </c>
      <c r="L33" s="151" t="str">
        <f t="shared" si="12"/>
        <v/>
      </c>
      <c r="M33" s="151" t="str">
        <f t="shared" si="13"/>
        <v/>
      </c>
      <c r="N33" s="152"/>
      <c r="O33" s="136"/>
      <c r="BJ33" s="158"/>
      <c r="BK33" s="159"/>
    </row>
    <row r="34" spans="1:63" s="62" customFormat="1" ht="65.25" customHeight="1">
      <c r="A34" s="135"/>
      <c r="B34" s="147" t="str">
        <f>'Elenco P.I.'!B13</f>
        <v>Gestione Efficiente del Patrimonio</v>
      </c>
      <c r="C34" s="147" t="str">
        <f>'Elenco P.I.'!C13</f>
        <v>3. Mantenere in perfetta sicurezza ed efficacia il patrimonio esistente: Assicurare la manutenzione straordinaria con una programmazione anche preventiva rispetto a quella interventiva del patrimonio esistente. Predisposizione di un piano di manutenzione straordinaria degli immobili comunali;</v>
      </c>
      <c r="D34" s="147"/>
      <c r="E34" s="148">
        <v>10</v>
      </c>
      <c r="F34" s="149">
        <f t="shared" si="7"/>
        <v>3.4482758620689657</v>
      </c>
      <c r="G34" s="148">
        <f t="shared" si="8"/>
        <v>0</v>
      </c>
      <c r="H34" s="150"/>
      <c r="I34" s="151" t="str">
        <f t="shared" si="9"/>
        <v>x</v>
      </c>
      <c r="J34" s="151" t="str">
        <f t="shared" si="10"/>
        <v/>
      </c>
      <c r="K34" s="151" t="str">
        <f t="shared" si="11"/>
        <v/>
      </c>
      <c r="L34" s="151" t="str">
        <f t="shared" si="12"/>
        <v/>
      </c>
      <c r="M34" s="151" t="str">
        <f t="shared" si="13"/>
        <v/>
      </c>
      <c r="N34" s="152"/>
      <c r="O34" s="136"/>
      <c r="BJ34" s="158"/>
      <c r="BK34" s="159"/>
    </row>
    <row r="35" spans="1:63" s="62" customFormat="1" ht="19.5" hidden="1" customHeight="1">
      <c r="A35" s="135"/>
      <c r="B35" s="147">
        <f>'Elenco P.I.'!B14</f>
        <v>0</v>
      </c>
      <c r="C35" s="147">
        <f>'Elenco P.I.'!C14</f>
        <v>0</v>
      </c>
      <c r="D35" s="147"/>
      <c r="E35" s="148"/>
      <c r="F35" s="149">
        <f t="shared" si="7"/>
        <v>0</v>
      </c>
      <c r="G35" s="148">
        <f t="shared" si="8"/>
        <v>0</v>
      </c>
      <c r="H35" s="150"/>
      <c r="I35" s="151" t="str">
        <f t="shared" si="9"/>
        <v>x</v>
      </c>
      <c r="J35" s="151" t="str">
        <f t="shared" si="10"/>
        <v/>
      </c>
      <c r="K35" s="151" t="str">
        <f t="shared" si="11"/>
        <v/>
      </c>
      <c r="L35" s="151" t="str">
        <f t="shared" si="12"/>
        <v/>
      </c>
      <c r="M35" s="151" t="str">
        <f t="shared" si="13"/>
        <v/>
      </c>
      <c r="N35" s="152"/>
      <c r="O35" s="136"/>
      <c r="BJ35" s="158"/>
      <c r="BK35" s="159"/>
    </row>
    <row r="36" spans="1:63" s="62" customFormat="1" ht="19.5" hidden="1" customHeight="1">
      <c r="A36" s="135"/>
      <c r="B36" s="147"/>
      <c r="C36" s="147"/>
      <c r="D36" s="147"/>
      <c r="E36" s="148"/>
      <c r="F36" s="149">
        <f t="shared" si="7"/>
        <v>0</v>
      </c>
      <c r="G36" s="148">
        <f t="shared" si="8"/>
        <v>0</v>
      </c>
      <c r="H36" s="150"/>
      <c r="I36" s="151" t="str">
        <f t="shared" si="9"/>
        <v>x</v>
      </c>
      <c r="J36" s="151" t="str">
        <f t="shared" si="10"/>
        <v/>
      </c>
      <c r="K36" s="151" t="str">
        <f t="shared" si="11"/>
        <v/>
      </c>
      <c r="L36" s="151" t="str">
        <f t="shared" si="12"/>
        <v/>
      </c>
      <c r="M36" s="151" t="str">
        <f t="shared" si="13"/>
        <v/>
      </c>
      <c r="N36" s="152"/>
      <c r="O36" s="136"/>
      <c r="BJ36" s="158"/>
      <c r="BK36" s="159"/>
    </row>
    <row r="37" spans="1:63" s="62" customFormat="1" ht="19.5" hidden="1" customHeight="1">
      <c r="A37" s="135"/>
      <c r="B37" s="147"/>
      <c r="C37" s="147"/>
      <c r="D37" s="147"/>
      <c r="E37" s="148"/>
      <c r="F37" s="149">
        <f t="shared" si="7"/>
        <v>0</v>
      </c>
      <c r="G37" s="148">
        <f t="shared" si="8"/>
        <v>0</v>
      </c>
      <c r="H37" s="150"/>
      <c r="I37" s="151" t="str">
        <f t="shared" si="9"/>
        <v>x</v>
      </c>
      <c r="J37" s="151" t="str">
        <f t="shared" si="10"/>
        <v/>
      </c>
      <c r="K37" s="151" t="str">
        <f t="shared" si="11"/>
        <v/>
      </c>
      <c r="L37" s="151" t="str">
        <f t="shared" si="12"/>
        <v/>
      </c>
      <c r="M37" s="151" t="str">
        <f t="shared" si="13"/>
        <v/>
      </c>
      <c r="N37" s="152"/>
      <c r="O37" s="136"/>
      <c r="BJ37" s="158"/>
      <c r="BK37" s="159"/>
    </row>
    <row r="38" spans="1:63" s="62" customFormat="1" ht="19.5" hidden="1" customHeight="1">
      <c r="A38" s="135"/>
      <c r="B38" s="147"/>
      <c r="C38" s="147"/>
      <c r="D38" s="147"/>
      <c r="E38" s="148"/>
      <c r="F38" s="149">
        <f t="shared" si="7"/>
        <v>0</v>
      </c>
      <c r="G38" s="148">
        <f t="shared" si="8"/>
        <v>0</v>
      </c>
      <c r="H38" s="150"/>
      <c r="I38" s="151" t="str">
        <f t="shared" si="9"/>
        <v>x</v>
      </c>
      <c r="J38" s="151" t="str">
        <f t="shared" si="10"/>
        <v/>
      </c>
      <c r="K38" s="151" t="str">
        <f t="shared" si="11"/>
        <v/>
      </c>
      <c r="L38" s="151" t="str">
        <f t="shared" si="12"/>
        <v/>
      </c>
      <c r="M38" s="151" t="str">
        <f t="shared" si="13"/>
        <v/>
      </c>
      <c r="N38" s="152"/>
      <c r="O38" s="136"/>
      <c r="BJ38" s="158"/>
      <c r="BK38" s="159"/>
    </row>
    <row r="39" spans="1:63" s="62" customFormat="1" ht="19.5" hidden="1" customHeight="1">
      <c r="A39" s="135"/>
      <c r="B39" s="147"/>
      <c r="C39" s="147"/>
      <c r="D39" s="147"/>
      <c r="E39" s="148"/>
      <c r="F39" s="149">
        <f t="shared" si="7"/>
        <v>0</v>
      </c>
      <c r="G39" s="148">
        <f t="shared" si="8"/>
        <v>0</v>
      </c>
      <c r="H39" s="150"/>
      <c r="I39" s="151" t="str">
        <f t="shared" si="9"/>
        <v>x</v>
      </c>
      <c r="J39" s="151" t="str">
        <f t="shared" si="10"/>
        <v/>
      </c>
      <c r="K39" s="151" t="str">
        <f t="shared" si="11"/>
        <v/>
      </c>
      <c r="L39" s="151" t="str">
        <f t="shared" si="12"/>
        <v/>
      </c>
      <c r="M39" s="151" t="str">
        <f t="shared" si="13"/>
        <v/>
      </c>
      <c r="N39" s="152"/>
      <c r="O39" s="136"/>
      <c r="BJ39" s="158"/>
      <c r="BK39" s="159"/>
    </row>
    <row r="40" spans="1:63" s="62" customFormat="1" ht="19.5" hidden="1" customHeight="1">
      <c r="A40" s="135"/>
      <c r="B40" s="147"/>
      <c r="C40" s="147"/>
      <c r="D40" s="147"/>
      <c r="E40" s="148"/>
      <c r="F40" s="149">
        <f t="shared" si="7"/>
        <v>0</v>
      </c>
      <c r="G40" s="148">
        <f t="shared" si="8"/>
        <v>0</v>
      </c>
      <c r="H40" s="150"/>
      <c r="I40" s="151" t="str">
        <f t="shared" si="9"/>
        <v>x</v>
      </c>
      <c r="J40" s="151" t="str">
        <f t="shared" si="10"/>
        <v/>
      </c>
      <c r="K40" s="151" t="str">
        <f t="shared" si="11"/>
        <v/>
      </c>
      <c r="L40" s="151" t="str">
        <f t="shared" si="12"/>
        <v/>
      </c>
      <c r="M40" s="151" t="str">
        <f t="shared" si="13"/>
        <v/>
      </c>
      <c r="N40" s="152"/>
      <c r="O40" s="136"/>
      <c r="BJ40" s="158"/>
      <c r="BK40" s="159"/>
    </row>
    <row r="41" spans="1:63" s="62" customFormat="1" ht="19.5" hidden="1" customHeight="1">
      <c r="A41" s="135"/>
      <c r="B41" s="147"/>
      <c r="C41" s="147"/>
      <c r="D41" s="390"/>
      <c r="E41" s="148"/>
      <c r="F41" s="149">
        <f t="shared" si="7"/>
        <v>0</v>
      </c>
      <c r="G41" s="148">
        <f t="shared" si="8"/>
        <v>0</v>
      </c>
      <c r="H41" s="150"/>
      <c r="I41" s="151" t="str">
        <f t="shared" si="9"/>
        <v>x</v>
      </c>
      <c r="J41" s="151" t="str">
        <f t="shared" ref="J41:J55" si="14">IF(G41&lt;=0.5,IF(G41&gt;=0.21,"x",""),"")</f>
        <v/>
      </c>
      <c r="K41" s="151" t="str">
        <f t="shared" ref="K41:K55" si="15">IF(G41&lt;=0.7,IF(G41&gt;=0.51,"x",""),"")</f>
        <v/>
      </c>
      <c r="L41" s="151" t="str">
        <f t="shared" ref="L41:L55" si="16">IF(G41&lt;=0.9,IF(G41&gt;=0.71,"x",""),"")</f>
        <v/>
      </c>
      <c r="M41" s="151" t="str">
        <f t="shared" ref="M41:M55" si="17">IF(G41&lt;=1,IF(G41&gt;0.9,"x",""),"")</f>
        <v/>
      </c>
      <c r="N41" s="152"/>
      <c r="O41" s="136"/>
      <c r="BJ41" s="158"/>
      <c r="BK41" s="159"/>
    </row>
    <row r="42" spans="1:63" s="62" customFormat="1" ht="19.5" hidden="1" customHeight="1">
      <c r="A42" s="135"/>
      <c r="B42" s="147"/>
      <c r="C42" s="147"/>
      <c r="D42" s="390"/>
      <c r="E42" s="148"/>
      <c r="F42" s="149">
        <f t="shared" si="7"/>
        <v>0</v>
      </c>
      <c r="G42" s="148">
        <f t="shared" si="8"/>
        <v>0</v>
      </c>
      <c r="H42" s="150"/>
      <c r="I42" s="151" t="str">
        <f t="shared" si="9"/>
        <v>x</v>
      </c>
      <c r="J42" s="151" t="str">
        <f t="shared" si="14"/>
        <v/>
      </c>
      <c r="K42" s="151" t="str">
        <f t="shared" si="15"/>
        <v/>
      </c>
      <c r="L42" s="151" t="str">
        <f t="shared" si="16"/>
        <v/>
      </c>
      <c r="M42" s="151" t="str">
        <f t="shared" si="17"/>
        <v/>
      </c>
      <c r="N42" s="152"/>
      <c r="O42" s="136"/>
      <c r="BJ42" s="158"/>
      <c r="BK42" s="159"/>
    </row>
    <row r="43" spans="1:63" s="62" customFormat="1" ht="19.5" hidden="1" customHeight="1">
      <c r="A43" s="135"/>
      <c r="B43" s="147"/>
      <c r="C43" s="147"/>
      <c r="D43" s="390"/>
      <c r="E43" s="148"/>
      <c r="F43" s="149">
        <f t="shared" si="7"/>
        <v>0</v>
      </c>
      <c r="G43" s="148">
        <f t="shared" si="8"/>
        <v>0</v>
      </c>
      <c r="H43" s="150"/>
      <c r="I43" s="151" t="str">
        <f t="shared" si="9"/>
        <v>x</v>
      </c>
      <c r="J43" s="151" t="str">
        <f t="shared" si="14"/>
        <v/>
      </c>
      <c r="K43" s="151" t="str">
        <f t="shared" si="15"/>
        <v/>
      </c>
      <c r="L43" s="151" t="str">
        <f t="shared" si="16"/>
        <v/>
      </c>
      <c r="M43" s="151" t="str">
        <f t="shared" si="17"/>
        <v/>
      </c>
      <c r="N43" s="152"/>
      <c r="O43" s="136"/>
      <c r="BJ43" s="158"/>
      <c r="BK43" s="159"/>
    </row>
    <row r="44" spans="1:63" s="62" customFormat="1" ht="19.5" hidden="1" customHeight="1">
      <c r="A44" s="135"/>
      <c r="B44" s="147"/>
      <c r="C44" s="147"/>
      <c r="D44" s="390"/>
      <c r="E44" s="148"/>
      <c r="F44" s="149">
        <f t="shared" si="7"/>
        <v>0</v>
      </c>
      <c r="G44" s="148">
        <f t="shared" si="8"/>
        <v>0</v>
      </c>
      <c r="H44" s="150"/>
      <c r="I44" s="151" t="str">
        <f t="shared" si="9"/>
        <v>x</v>
      </c>
      <c r="J44" s="151" t="str">
        <f t="shared" si="14"/>
        <v/>
      </c>
      <c r="K44" s="151" t="str">
        <f t="shared" si="15"/>
        <v/>
      </c>
      <c r="L44" s="151" t="str">
        <f t="shared" si="16"/>
        <v/>
      </c>
      <c r="M44" s="151" t="str">
        <f t="shared" si="17"/>
        <v/>
      </c>
      <c r="N44" s="152"/>
      <c r="O44" s="136"/>
      <c r="BJ44" s="158"/>
      <c r="BK44" s="159"/>
    </row>
    <row r="45" spans="1:63" s="62" customFormat="1" ht="19.5" hidden="1" customHeight="1">
      <c r="A45" s="135"/>
      <c r="B45" s="147"/>
      <c r="C45" s="147"/>
      <c r="D45" s="390"/>
      <c r="E45" s="148"/>
      <c r="F45" s="149">
        <f t="shared" si="7"/>
        <v>0</v>
      </c>
      <c r="G45" s="148">
        <f t="shared" si="8"/>
        <v>0</v>
      </c>
      <c r="H45" s="150"/>
      <c r="I45" s="151" t="str">
        <f t="shared" si="9"/>
        <v>x</v>
      </c>
      <c r="J45" s="151" t="str">
        <f t="shared" si="14"/>
        <v/>
      </c>
      <c r="K45" s="151" t="str">
        <f t="shared" si="15"/>
        <v/>
      </c>
      <c r="L45" s="151" t="str">
        <f t="shared" si="16"/>
        <v/>
      </c>
      <c r="M45" s="151" t="str">
        <f t="shared" si="17"/>
        <v/>
      </c>
      <c r="N45" s="152"/>
      <c r="O45" s="136"/>
      <c r="BJ45" s="158"/>
      <c r="BK45" s="159"/>
    </row>
    <row r="46" spans="1:63" s="62" customFormat="1" ht="19.5" hidden="1" customHeight="1">
      <c r="A46" s="135"/>
      <c r="B46" s="147"/>
      <c r="C46" s="147"/>
      <c r="D46" s="390"/>
      <c r="E46" s="148"/>
      <c r="F46" s="149">
        <f t="shared" si="7"/>
        <v>0</v>
      </c>
      <c r="G46" s="148">
        <f t="shared" si="8"/>
        <v>0</v>
      </c>
      <c r="H46" s="150"/>
      <c r="I46" s="151" t="str">
        <f t="shared" si="9"/>
        <v>x</v>
      </c>
      <c r="J46" s="151" t="str">
        <f t="shared" si="14"/>
        <v/>
      </c>
      <c r="K46" s="151" t="str">
        <f t="shared" si="15"/>
        <v/>
      </c>
      <c r="L46" s="151" t="str">
        <f t="shared" si="16"/>
        <v/>
      </c>
      <c r="M46" s="151" t="str">
        <f t="shared" si="17"/>
        <v/>
      </c>
      <c r="N46" s="152"/>
      <c r="O46" s="136"/>
      <c r="BJ46" s="158"/>
      <c r="BK46" s="159"/>
    </row>
    <row r="47" spans="1:63" s="62" customFormat="1" ht="19.5" hidden="1" customHeight="1">
      <c r="A47" s="135"/>
      <c r="B47" s="147"/>
      <c r="C47" s="147"/>
      <c r="D47" s="390"/>
      <c r="E47" s="148"/>
      <c r="F47" s="149">
        <f t="shared" si="7"/>
        <v>0</v>
      </c>
      <c r="G47" s="148">
        <f t="shared" si="8"/>
        <v>0</v>
      </c>
      <c r="H47" s="150"/>
      <c r="I47" s="151" t="str">
        <f t="shared" si="9"/>
        <v>x</v>
      </c>
      <c r="J47" s="151" t="str">
        <f t="shared" si="14"/>
        <v/>
      </c>
      <c r="K47" s="151" t="str">
        <f t="shared" si="15"/>
        <v/>
      </c>
      <c r="L47" s="151" t="str">
        <f t="shared" si="16"/>
        <v/>
      </c>
      <c r="M47" s="151" t="str">
        <f t="shared" si="17"/>
        <v/>
      </c>
      <c r="N47" s="152"/>
      <c r="O47" s="136"/>
      <c r="BJ47" s="158"/>
      <c r="BK47" s="159"/>
    </row>
    <row r="48" spans="1:63" s="62" customFormat="1" ht="19.5" hidden="1" customHeight="1">
      <c r="A48" s="135"/>
      <c r="B48" s="147"/>
      <c r="C48" s="147"/>
      <c r="D48" s="390"/>
      <c r="E48" s="148"/>
      <c r="F48" s="149">
        <f t="shared" si="7"/>
        <v>0</v>
      </c>
      <c r="G48" s="148">
        <f t="shared" si="8"/>
        <v>0</v>
      </c>
      <c r="H48" s="150"/>
      <c r="I48" s="151" t="str">
        <f t="shared" si="9"/>
        <v>x</v>
      </c>
      <c r="J48" s="151" t="str">
        <f t="shared" si="14"/>
        <v/>
      </c>
      <c r="K48" s="151" t="str">
        <f t="shared" si="15"/>
        <v/>
      </c>
      <c r="L48" s="151" t="str">
        <f t="shared" si="16"/>
        <v/>
      </c>
      <c r="M48" s="151" t="str">
        <f t="shared" si="17"/>
        <v/>
      </c>
      <c r="N48" s="152"/>
      <c r="O48" s="136"/>
      <c r="BJ48" s="158"/>
      <c r="BK48" s="159"/>
    </row>
    <row r="49" spans="1:63" s="62" customFormat="1" ht="19.5" hidden="1" customHeight="1">
      <c r="A49" s="135"/>
      <c r="B49" s="147"/>
      <c r="C49" s="147"/>
      <c r="D49" s="390"/>
      <c r="E49" s="148"/>
      <c r="F49" s="149">
        <f t="shared" si="7"/>
        <v>0</v>
      </c>
      <c r="G49" s="148">
        <f t="shared" si="8"/>
        <v>0</v>
      </c>
      <c r="H49" s="150"/>
      <c r="I49" s="151" t="str">
        <f t="shared" si="9"/>
        <v>x</v>
      </c>
      <c r="J49" s="151" t="str">
        <f t="shared" si="14"/>
        <v/>
      </c>
      <c r="K49" s="151" t="str">
        <f t="shared" si="15"/>
        <v/>
      </c>
      <c r="L49" s="151" t="str">
        <f t="shared" si="16"/>
        <v/>
      </c>
      <c r="M49" s="151" t="str">
        <f t="shared" si="17"/>
        <v/>
      </c>
      <c r="N49" s="152"/>
      <c r="O49" s="136"/>
      <c r="BJ49" s="158"/>
      <c r="BK49" s="159"/>
    </row>
    <row r="50" spans="1:63" s="62" customFormat="1" ht="19.5" hidden="1" customHeight="1">
      <c r="A50" s="135"/>
      <c r="B50" s="147"/>
      <c r="C50" s="147"/>
      <c r="D50" s="390"/>
      <c r="E50" s="148"/>
      <c r="F50" s="149">
        <f t="shared" si="7"/>
        <v>0</v>
      </c>
      <c r="G50" s="148">
        <f t="shared" si="8"/>
        <v>0</v>
      </c>
      <c r="H50" s="150"/>
      <c r="I50" s="151" t="str">
        <f t="shared" si="9"/>
        <v>x</v>
      </c>
      <c r="J50" s="151" t="str">
        <f t="shared" si="14"/>
        <v/>
      </c>
      <c r="K50" s="151" t="str">
        <f t="shared" si="15"/>
        <v/>
      </c>
      <c r="L50" s="151" t="str">
        <f t="shared" si="16"/>
        <v/>
      </c>
      <c r="M50" s="151" t="str">
        <f t="shared" si="17"/>
        <v/>
      </c>
      <c r="N50" s="152"/>
      <c r="O50" s="136"/>
      <c r="BJ50" s="158"/>
      <c r="BK50" s="159"/>
    </row>
    <row r="51" spans="1:63" s="62" customFormat="1" ht="27.75" hidden="1" customHeight="1">
      <c r="A51" s="135"/>
      <c r="B51" s="147">
        <f>'Elenco P.I.'!B30</f>
        <v>0</v>
      </c>
      <c r="C51" s="147">
        <f>'Elenco P.I.'!C30</f>
        <v>0</v>
      </c>
      <c r="D51" s="390"/>
      <c r="E51" s="148">
        <f>'Elenco P.I.'!T30</f>
        <v>0</v>
      </c>
      <c r="F51" s="149">
        <f t="shared" si="7"/>
        <v>0</v>
      </c>
      <c r="G51" s="148">
        <f t="shared" si="8"/>
        <v>0</v>
      </c>
      <c r="H51" s="150"/>
      <c r="I51" s="151" t="str">
        <f t="shared" si="9"/>
        <v>x</v>
      </c>
      <c r="J51" s="151" t="str">
        <f t="shared" si="14"/>
        <v/>
      </c>
      <c r="K51" s="151" t="str">
        <f t="shared" si="15"/>
        <v/>
      </c>
      <c r="L51" s="151" t="str">
        <f t="shared" si="16"/>
        <v/>
      </c>
      <c r="M51" s="151" t="str">
        <f t="shared" si="17"/>
        <v/>
      </c>
      <c r="N51" s="152"/>
      <c r="O51" s="136"/>
      <c r="BJ51" s="158"/>
      <c r="BK51" s="159"/>
    </row>
    <row r="52" spans="1:63" s="62" customFormat="1" ht="27.75" hidden="1" customHeight="1">
      <c r="A52" s="135"/>
      <c r="B52" s="147">
        <f>'Elenco P.I.'!B31</f>
        <v>0</v>
      </c>
      <c r="C52" s="147">
        <f>'Elenco P.I.'!C31</f>
        <v>0</v>
      </c>
      <c r="D52" s="390"/>
      <c r="E52" s="148">
        <f>'Elenco P.I.'!T31</f>
        <v>0</v>
      </c>
      <c r="F52" s="149">
        <f t="shared" si="7"/>
        <v>0</v>
      </c>
      <c r="G52" s="148">
        <f t="shared" si="8"/>
        <v>0</v>
      </c>
      <c r="H52" s="150"/>
      <c r="I52" s="151" t="str">
        <f t="shared" si="9"/>
        <v>x</v>
      </c>
      <c r="J52" s="151" t="str">
        <f t="shared" si="14"/>
        <v/>
      </c>
      <c r="K52" s="151" t="str">
        <f t="shared" si="15"/>
        <v/>
      </c>
      <c r="L52" s="151" t="str">
        <f t="shared" si="16"/>
        <v/>
      </c>
      <c r="M52" s="151" t="str">
        <f t="shared" si="17"/>
        <v/>
      </c>
      <c r="N52" s="152"/>
      <c r="O52" s="136"/>
      <c r="BJ52" s="158"/>
      <c r="BK52" s="159"/>
    </row>
    <row r="53" spans="1:63" s="62" customFormat="1" ht="27.75" hidden="1" customHeight="1">
      <c r="A53" s="135"/>
      <c r="B53" s="147">
        <f>'Elenco P.I.'!B32</f>
        <v>0</v>
      </c>
      <c r="C53" s="147">
        <f>'Elenco P.I.'!C32</f>
        <v>0</v>
      </c>
      <c r="D53" s="390"/>
      <c r="E53" s="148">
        <f>'Elenco P.I.'!T32</f>
        <v>0</v>
      </c>
      <c r="F53" s="149">
        <f t="shared" si="7"/>
        <v>0</v>
      </c>
      <c r="G53" s="148">
        <f t="shared" si="8"/>
        <v>0</v>
      </c>
      <c r="H53" s="150"/>
      <c r="I53" s="151" t="str">
        <f t="shared" si="9"/>
        <v>x</v>
      </c>
      <c r="J53" s="151" t="str">
        <f t="shared" si="14"/>
        <v/>
      </c>
      <c r="K53" s="151" t="str">
        <f t="shared" si="15"/>
        <v/>
      </c>
      <c r="L53" s="151" t="str">
        <f t="shared" si="16"/>
        <v/>
      </c>
      <c r="M53" s="151" t="str">
        <f t="shared" si="17"/>
        <v/>
      </c>
      <c r="N53" s="152"/>
      <c r="O53" s="136"/>
      <c r="BJ53" s="158"/>
      <c r="BK53" s="159"/>
    </row>
    <row r="54" spans="1:63" s="62" customFormat="1" ht="27.75" hidden="1" customHeight="1">
      <c r="A54" s="135"/>
      <c r="B54" s="147">
        <f>'Elenco P.I.'!B33</f>
        <v>0</v>
      </c>
      <c r="C54" s="147">
        <f>'Elenco P.I.'!C33</f>
        <v>0</v>
      </c>
      <c r="D54" s="390"/>
      <c r="E54" s="148">
        <f>'Elenco P.I.'!T33</f>
        <v>0</v>
      </c>
      <c r="F54" s="149">
        <f t="shared" si="7"/>
        <v>0</v>
      </c>
      <c r="G54" s="148">
        <f t="shared" si="8"/>
        <v>0</v>
      </c>
      <c r="H54" s="150"/>
      <c r="I54" s="151" t="str">
        <f t="shared" si="9"/>
        <v>x</v>
      </c>
      <c r="J54" s="151" t="str">
        <f t="shared" si="14"/>
        <v/>
      </c>
      <c r="K54" s="151" t="str">
        <f t="shared" si="15"/>
        <v/>
      </c>
      <c r="L54" s="151" t="str">
        <f t="shared" si="16"/>
        <v/>
      </c>
      <c r="M54" s="151" t="str">
        <f t="shared" si="17"/>
        <v/>
      </c>
      <c r="N54" s="152"/>
      <c r="O54" s="136"/>
      <c r="BJ54" s="158"/>
      <c r="BK54" s="159"/>
    </row>
    <row r="55" spans="1:63" s="62" customFormat="1" ht="27.75" hidden="1" customHeight="1">
      <c r="A55" s="135"/>
      <c r="B55" s="147">
        <f>'Elenco P.I.'!B34</f>
        <v>0</v>
      </c>
      <c r="C55" s="147">
        <f>'Elenco P.I.'!C34</f>
        <v>0</v>
      </c>
      <c r="D55" s="390"/>
      <c r="E55" s="148">
        <f>'Elenco P.I.'!T34</f>
        <v>0</v>
      </c>
      <c r="F55" s="149">
        <f t="shared" si="7"/>
        <v>0</v>
      </c>
      <c r="G55" s="148">
        <f t="shared" si="8"/>
        <v>0</v>
      </c>
      <c r="H55" s="150"/>
      <c r="I55" s="151" t="str">
        <f t="shared" si="9"/>
        <v>x</v>
      </c>
      <c r="J55" s="151" t="str">
        <f t="shared" si="14"/>
        <v/>
      </c>
      <c r="K55" s="151" t="str">
        <f t="shared" si="15"/>
        <v/>
      </c>
      <c r="L55" s="151" t="str">
        <f t="shared" si="16"/>
        <v/>
      </c>
      <c r="M55" s="151" t="str">
        <f t="shared" si="17"/>
        <v/>
      </c>
      <c r="N55" s="152"/>
      <c r="O55" s="136"/>
      <c r="BJ55" s="158"/>
      <c r="BK55" s="159"/>
    </row>
    <row r="56" spans="1:63" s="62" customFormat="1" ht="27.75" customHeight="1" thickBot="1">
      <c r="A56" s="135"/>
      <c r="B56" s="462" t="s">
        <v>290</v>
      </c>
      <c r="C56" s="457"/>
      <c r="D56" s="458"/>
      <c r="E56" s="269" t="s">
        <v>285</v>
      </c>
      <c r="F56" s="585" t="s">
        <v>286</v>
      </c>
      <c r="G56" s="585"/>
      <c r="H56" s="585"/>
      <c r="I56" s="481" t="s">
        <v>287</v>
      </c>
      <c r="J56" s="481"/>
      <c r="K56" s="481"/>
      <c r="L56" s="481"/>
      <c r="M56" s="481"/>
      <c r="N56" s="268" t="s">
        <v>288</v>
      </c>
      <c r="O56" s="136"/>
      <c r="BJ56" s="153"/>
      <c r="BK56" s="154"/>
    </row>
    <row r="57" spans="1:63" s="62" customFormat="1" ht="21" customHeight="1">
      <c r="A57" s="135"/>
      <c r="B57" s="463"/>
      <c r="C57" s="460"/>
      <c r="D57" s="461"/>
      <c r="E57" s="155">
        <f>SUM(E30:E56)</f>
        <v>26</v>
      </c>
      <c r="F57" s="585">
        <f>SUM(F32:F38)</f>
        <v>8.9655172413793114</v>
      </c>
      <c r="G57" s="585"/>
      <c r="H57" s="585"/>
      <c r="I57" s="156"/>
      <c r="J57" s="160">
        <f>IF(J32="x",G32*F32)+IF(J33="x",G33*F33)+IF(J34="x",G34*F34)+IF(J35="x",G35*F35)+IF(J36="x",G36*F36)+IF(J37="x",G37*F37)+IF(J38="x",G38*F38)+IF(J39="x",G39*F39)+IF(J40="x",G40*F40)+IF(J41="x",G41*F41)+IF(J42="x",G42*F42)+IF(J43="x",G43*F43)+IF(J44="x",G44*F44)+IF(J45="x",G45*F45)+IF(J46="x",G46*F46)+IF(J47="x",G47*F47)+IF(J48="x",G48*F48)+IF(J49="x",G49*F49)+IF(J50="x",G50*F50)+IF(J51="x",G51*F51)+IF(J52="x",G52*F52)+IF(J53="x",G53*F53)+IF(J54="x",G54*F54)+IF(J55="x",G55*F55)</f>
        <v>0</v>
      </c>
      <c r="K57" s="160">
        <f>IF(K32="x",H32*G32)+IF(K33="x",H33*G33)+IF(K34="x",H34*G34)+IF(K35="x",H35*G35)+IF(K36="x",H36*G36)+IF(K37="x",H37*G37)+IF(K38="x",H38*G38)+IF(K39="x",H39*G39)+IF(K40="x",H40*G40)+IF(K41="x",H41*G41)+IF(K42="x",H42*G42)+IF(K43="x",H43*G43)+IF(K44="x",H44*G44)+IF(K45="x",H45*G45)+IF(K46="x",H46*G46)+IF(K47="x",H47*G47)+IF(K48="x",H48*G48)+IF(K49="x",H49*G49)+IF(K50="x",H50*G50)+IF(K51="x",H51*G51)+IF(K52="x",H52*G52)+IF(K53="x",H53*G53)+IF(K54="x",H54*G54)+IF(K55="x",H55*G55)</f>
        <v>0</v>
      </c>
      <c r="L57" s="160">
        <f>IF(L32="x",I32*H32)+IF(L33="x",I33*H33)+IF(L34="x",I34*H34)+IF(L35="x",I35*H35)+IF(L36="x",I36*H36)+IF(L37="x",I37*H37)+IF(L38="x",I38*H38)+IF(L39="x",I39*H39)+IF(L40="x",I40*H40)+IF(L41="x",I41*H41)+IF(L42="x",I42*H42)+IF(L43="x",I43*H43)+IF(L44="x",I44*H44)+IF(L45="x",I45*H45)+IF(L46="x",I46*H46)+IF(L47="x",I47*H47)+IF(L48="x",I48*H48)+IF(L49="x",I49*H49)+IF(L50="x",I50*H50)+IF(L51="x",I51*H51)+IF(L52="x",I52*H52)+IF(L53="x",I53*H53)+IF(L54="x",I54*H54)+IF(L55="x",I55*H55)</f>
        <v>0</v>
      </c>
      <c r="M57" s="160">
        <f>IF(M32="x",J32*I32)+IF(M33="x",J33*I33)+IF(M34="x",J34*I34)+IF(M35="x",J35*I35)+IF(M36="x",J36*I36)+IF(M37="x",J37*I37)+IF(M38="x",J38*I38)+IF(M39="x",J39*I39)+IF(M40="x",J40*I40)+IF(M41="x",J41*I41)+IF(M42="x",J42*I42)+IF(M43="x",J43*I43)+IF(M44="x",J44*I44)+IF(M45="x",J45*I45)+IF(M46="x",J46*I46)+IF(M47="x",J47*I47)+IF(M48="x",J48*I48)+IF(M49="x",J49*I49)+IF(M50="x",J50*I50)+IF(M51="x",J51*I51)+IF(M52="x",J52*I52)+IF(M53="x",J53*I53)+IF(M54="x",J54*I54)+IF(M55="x",J55*I55)</f>
        <v>0</v>
      </c>
      <c r="N57" s="161">
        <f>SUM(J57:M57)</f>
        <v>0</v>
      </c>
      <c r="O57" s="136"/>
      <c r="BJ57" s="158"/>
      <c r="BK57" s="159"/>
    </row>
    <row r="58" spans="1:63" ht="16.5" customHeight="1">
      <c r="A58" s="135"/>
      <c r="B58" s="574" t="s">
        <v>291</v>
      </c>
      <c r="C58" s="575"/>
      <c r="D58" s="576"/>
      <c r="E58" s="583" t="s">
        <v>292</v>
      </c>
      <c r="F58" s="583" t="s">
        <v>293</v>
      </c>
      <c r="G58" s="583" t="s">
        <v>294</v>
      </c>
      <c r="H58" s="584" t="s">
        <v>295</v>
      </c>
      <c r="I58" s="481" t="s">
        <v>296</v>
      </c>
      <c r="J58" s="481"/>
      <c r="K58" s="481"/>
      <c r="L58" s="481"/>
      <c r="M58" s="481"/>
      <c r="N58" s="162"/>
      <c r="O58" s="136"/>
      <c r="BJ58" s="158"/>
    </row>
    <row r="59" spans="1:63" ht="15" customHeight="1">
      <c r="A59" s="135"/>
      <c r="B59" s="577"/>
      <c r="C59" s="578"/>
      <c r="D59" s="579"/>
      <c r="E59" s="583"/>
      <c r="F59" s="583"/>
      <c r="G59" s="583"/>
      <c r="H59" s="584"/>
      <c r="I59" s="143">
        <v>1</v>
      </c>
      <c r="J59" s="143">
        <v>2</v>
      </c>
      <c r="K59" s="143">
        <v>3</v>
      </c>
      <c r="L59" s="143">
        <v>4</v>
      </c>
      <c r="M59" s="143">
        <v>5</v>
      </c>
      <c r="N59" s="571" t="str">
        <f>N29</f>
        <v>NOTE</v>
      </c>
      <c r="O59" s="136"/>
      <c r="BJ59" s="51"/>
      <c r="BK59" s="52"/>
    </row>
    <row r="60" spans="1:63" ht="23.25" customHeight="1">
      <c r="A60" s="135"/>
      <c r="B60" s="580"/>
      <c r="C60" s="581"/>
      <c r="D60" s="582"/>
      <c r="E60" s="583"/>
      <c r="F60" s="583"/>
      <c r="G60" s="583"/>
      <c r="H60" s="584"/>
      <c r="I60" s="144" t="s">
        <v>232</v>
      </c>
      <c r="J60" s="144" t="s">
        <v>233</v>
      </c>
      <c r="K60" s="145" t="s">
        <v>234</v>
      </c>
      <c r="L60" s="145" t="s">
        <v>270</v>
      </c>
      <c r="M60" s="145" t="s">
        <v>271</v>
      </c>
      <c r="N60" s="571"/>
      <c r="O60" s="136"/>
      <c r="BJ60" s="51"/>
      <c r="BK60" s="52"/>
    </row>
    <row r="61" spans="1:63" ht="28.5" customHeight="1">
      <c r="A61" s="135"/>
      <c r="B61" s="163" t="s">
        <v>297</v>
      </c>
      <c r="C61" s="163" t="s">
        <v>298</v>
      </c>
      <c r="D61" s="163" t="s">
        <v>455</v>
      </c>
      <c r="E61" s="583"/>
      <c r="F61" s="583"/>
      <c r="G61" s="583"/>
      <c r="H61" s="584"/>
      <c r="I61" s="268" t="s">
        <v>299</v>
      </c>
      <c r="J61" s="268" t="s">
        <v>300</v>
      </c>
      <c r="K61" s="268" t="s">
        <v>301</v>
      </c>
      <c r="L61" s="268" t="s">
        <v>302</v>
      </c>
      <c r="M61" s="268" t="s">
        <v>303</v>
      </c>
      <c r="N61" s="571"/>
      <c r="O61" s="136"/>
    </row>
    <row r="62" spans="1:63" ht="117" customHeight="1">
      <c r="A62" s="135"/>
      <c r="B62" s="164" t="str">
        <f>Comp.!A7</f>
        <v>Capacità di gestire efficacemente le risorse umane.:Capacità di guidare, coinvolgere e motivare le persone in maniera efficace, per il raggiungimento degli obiettivi assegnati, consi derandoli come valore e risorsa in sé, ottenendo il meglio da ciascuno di loro. Capacità di delegare obiettivi e attività.</v>
      </c>
      <c r="C62" s="164" t="str">
        <f>Comp.!B7</f>
        <v>Il Responsabile: Coinvolge il gruppo di lavoro, promuove la comunicazione, la collaborazione e la partecipazione. Adotta azioni volte ad implementare le competenze professionali dei dipendenti. Valorizza il personale dipendente favorendo l’autonomia e delegando responsabilità.</v>
      </c>
      <c r="D62" s="164"/>
      <c r="E62" s="149">
        <v>10</v>
      </c>
      <c r="F62" s="165">
        <f>(E62/E$82)*40</f>
        <v>3.4482758620689657</v>
      </c>
      <c r="G62" s="166">
        <f t="shared" ref="G62:G80" si="18">H62/100</f>
        <v>0</v>
      </c>
      <c r="H62" s="167"/>
      <c r="I62" s="168" t="str">
        <f>IF($G62&lt;=0.1,IF($G62&gt;=0,"x",""),"")</f>
        <v>x</v>
      </c>
      <c r="J62" s="168" t="str">
        <f>IF(G62&lt;=0.25,IF(G62&gt;=0.11,"x",""),"")</f>
        <v/>
      </c>
      <c r="K62" s="168" t="str">
        <f>IF(G62&lt;=0.5,IF(G62&gt;0.25,"x",""),"")</f>
        <v/>
      </c>
      <c r="L62" s="168" t="str">
        <f>IF(G62&lt;=0.75,IF(G62&gt;=0.51,"x",""),"")</f>
        <v/>
      </c>
      <c r="M62" s="168" t="str">
        <f>IF(G62&lt;=1,IF(G62&gt;0.75,"x",""),"")</f>
        <v/>
      </c>
      <c r="N62" s="169"/>
      <c r="O62" s="136"/>
      <c r="BJ62" s="44"/>
      <c r="BK62" s="44"/>
    </row>
    <row r="63" spans="1:63" ht="228" customHeight="1">
      <c r="A63" s="135"/>
      <c r="B63" s="164" t="str">
        <f>Comp.!A8</f>
        <v>Relazione, integrazione, comunicazione:Capacità di relazionarsi nel gruppo di lavoro e con i  colleghi, partecipazione alla vita organizzativa, collabora zione ed integrazione nei processi di servizio</v>
      </c>
      <c r="C63" s="164" t="str">
        <f>Comp.!B8</f>
        <v>Il Responsabile: Intraprende relazioni collaborative e partecipative con colleghi ed amministratori. Possiede una visione d’insieme del proprio lavoro, della propria struttura, dei processi e delle persone. Partecipa attivamente alla vita organizza tiva con atteggiamento propositivo, condividendo informazioni ed esperienze nel lavoro in team. Adotta modalità di ascolto attivo e comunicazione chiara ed empatica con gli interlocutori, gestendo il feedback e l’orientamento all’utente. Propone soluzioni innovative per la gestione di conflitti. Non si spazientisce e non assume atteggiamenti aggressivi. Si relaziona agli altri con rispetto e correttezza e manifesta con il proprio comportamento il rispetto verso le altre persone. Favorisce momenti di confronto collettivi all’interno del gruppo di lavoro. Instaura relazioni professionali efficaci e collaborative all’interno e all’esterno dell’ente.</v>
      </c>
      <c r="D63" s="164"/>
      <c r="E63" s="149">
        <v>10</v>
      </c>
      <c r="F63" s="165">
        <f t="shared" ref="F63:F80" si="19">(E63/E$82)*40</f>
        <v>3.4482758620689657</v>
      </c>
      <c r="G63" s="166">
        <f t="shared" si="18"/>
        <v>0</v>
      </c>
      <c r="H63" s="167"/>
      <c r="I63" s="168" t="str">
        <f>IF($G63&lt;=0.1,IF($G63&gt;=0,"x",""),"")</f>
        <v>x</v>
      </c>
      <c r="J63" s="168" t="str">
        <f>IF(G63&lt;=0.25,IF(G63&gt;=0.11,"x",""),"")</f>
        <v/>
      </c>
      <c r="K63" s="168" t="str">
        <f>IF(G63&lt;=0.5,IF(G63&gt;0.25,"x",""),"")</f>
        <v/>
      </c>
      <c r="L63" s="168" t="str">
        <f>IF(G63&lt;=0.75,IF(G63&gt;=0.51,"x",""),"")</f>
        <v/>
      </c>
      <c r="M63" s="168" t="str">
        <f>IF(G63&lt;=1,IF(G63&gt;0.75,"x",""),"")</f>
        <v/>
      </c>
      <c r="N63" s="169"/>
      <c r="O63" s="136"/>
      <c r="BJ63" s="44"/>
      <c r="BK63" s="44"/>
    </row>
    <row r="64" spans="1:63" ht="261" customHeight="1">
      <c r="A64" s="135"/>
      <c r="B64" s="164" t="str">
        <f>Comp.!A9</f>
        <v>Orientamento alla qualità dei servizi:Capacità di mettere in atto comportamenti di lavoro e decisioni finalizzate alla efficienza dei processi e alla qualità dei prodotti/servizi finali.  Capacità di effettuare regolarmente verifiche sul lavoro (proprio o altrui) per prevenire errori e per garantire il rispetto di un buon livello dei risultati finali.</v>
      </c>
      <c r="C64" s="164" t="str">
        <f>Comp.!B9</f>
        <v xml:space="preserve">Il Responsabile: Monitora i tempi e le scadenze da rispettare, organizzando le attività in funzione dell’obiettivo da raggiungere;                • garantisce la qualità e l’accuratezza del proprio lavoro predisponendo livelli di qualità coerenti con lo standard dell’organizzazione;                                            • individua gli errori, ne comprende le cause e attiva azioni correttive condivise;                     • introduce frequentemente criteri e momenti di monitoraggio e verifica;                      • valuta il processo e il risultato, per individuarne gli errori da cui imparare, le azioni e i ragionamenti positivi da valorizzare e standardizzare;                                    • opera con costanza e precisione nell’esecuzione del proprio lavoro e degli output prodotti. </v>
      </c>
      <c r="D64" s="164"/>
      <c r="E64" s="149">
        <v>10</v>
      </c>
      <c r="F64" s="165">
        <f t="shared" si="19"/>
        <v>3.4482758620689657</v>
      </c>
      <c r="G64" s="166">
        <f t="shared" si="18"/>
        <v>0</v>
      </c>
      <c r="H64" s="167"/>
      <c r="I64" s="151" t="str">
        <f>IF($G64&lt;=0.2,IF($G64&gt;=0,"x",""),"")</f>
        <v>x</v>
      </c>
      <c r="J64" s="151" t="str">
        <f>IF(G64&lt;=0.5,IF(G64&gt;=0.21,"x",""),"")</f>
        <v/>
      </c>
      <c r="K64" s="151" t="str">
        <f>IF(G64&lt;=0.7,IF(G64&gt;=0.51,"x",""),"")</f>
        <v/>
      </c>
      <c r="L64" s="151" t="str">
        <f>IF(G64&lt;=0.9,IF(G64&gt;=0.71,"x",""),"")</f>
        <v/>
      </c>
      <c r="M64" s="151" t="str">
        <f>IF(G64&lt;=1,IF(G64&gt;0.9,"x",""),"")</f>
        <v/>
      </c>
      <c r="N64" s="169"/>
      <c r="O64" s="136"/>
      <c r="BJ64" s="44"/>
      <c r="BK64" s="44"/>
    </row>
    <row r="65" spans="1:63" ht="107.25" customHeight="1">
      <c r="A65" s="135"/>
      <c r="B65" s="164" t="str">
        <f>Comp.!A10</f>
        <v>Integrazione con gli amministratori su obiettivi assegnati. Capacità di tradurre in azioni concrete i piani e i programmi della politica.</v>
      </c>
      <c r="C65" s="164" t="str">
        <f>Comp.!B10</f>
        <v>Il Responsabile: Garantisce efficace assistenza agli organi di governo.  Adatta il proprio tempo lavoro al perseguimento degli obiettivi strategici concordati con la politica e di quelli gestionali concordati con la struttura accogliendo le prioritarie esigenze dell’ente. Presta attenzione alle necessità delle altre aree in particolare quando (formalmente e informalmente) coinvolte in processi lavorativi trasversali rispetto alla propria.</v>
      </c>
      <c r="D65" s="164"/>
      <c r="E65" s="149">
        <v>10</v>
      </c>
      <c r="F65" s="165">
        <f t="shared" si="19"/>
        <v>3.4482758620689657</v>
      </c>
      <c r="G65" s="166">
        <f t="shared" si="18"/>
        <v>0</v>
      </c>
      <c r="H65" s="167"/>
      <c r="I65" s="151" t="str">
        <f t="shared" ref="I65:I80" si="20">IF($G65&lt;=0.2,IF($G65&gt;=0,"x",""),"")</f>
        <v>x</v>
      </c>
      <c r="J65" s="151" t="str">
        <f t="shared" ref="J65:J80" si="21">IF(G65&lt;=0.5,IF(G65&gt;=0.21,"x",""),"")</f>
        <v/>
      </c>
      <c r="K65" s="151" t="str">
        <f>IF(G65&lt;=0.7,IF(G65&gt;0.51,"x",""),"")</f>
        <v/>
      </c>
      <c r="L65" s="151" t="str">
        <f t="shared" ref="L65:L80" si="22">IF(G65&lt;=0.9,IF(G65&gt;=0.71,"x",""),"")</f>
        <v/>
      </c>
      <c r="M65" s="151" t="str">
        <f t="shared" ref="M65:M80" si="23">IF(G65&lt;=1,IF(G65&gt;0.9,"x",""),"")</f>
        <v/>
      </c>
      <c r="N65" s="169"/>
      <c r="O65" s="136"/>
      <c r="BJ65" s="44"/>
      <c r="BK65" s="44"/>
    </row>
    <row r="66" spans="1:63" ht="162" customHeight="1">
      <c r="A66" s="135"/>
      <c r="B66" s="164" t="str">
        <f>Comp.!A11</f>
        <v>Analisi e soluzione dei problemi. Capacità di individuare e comprendere gli aspetti essenziali dei problemi, proporre soluzioni e verificarne gli esiti.</v>
      </c>
      <c r="C66" s="164" t="str">
        <f>Comp.!B11</f>
        <v xml:space="preserve">Il Responsabile: Individua le caratteristiche (variabili o costanti) dei problemi, e le ipotesi di risoluzione degli stessi rispetto alle cause. Verifica l’efficacia della soluzione trovata.  Individua momenti di difficoltà e fornisce contributi concreti per il loro superamento; Comprende le divergenze e previene gli effetti del conflitto; </v>
      </c>
      <c r="D66" s="164"/>
      <c r="E66" s="149">
        <v>10</v>
      </c>
      <c r="F66" s="165">
        <f t="shared" si="19"/>
        <v>3.4482758620689657</v>
      </c>
      <c r="G66" s="166">
        <f t="shared" si="18"/>
        <v>0</v>
      </c>
      <c r="H66" s="167"/>
      <c r="I66" s="151" t="str">
        <f t="shared" si="20"/>
        <v>x</v>
      </c>
      <c r="J66" s="151" t="str">
        <f t="shared" si="21"/>
        <v/>
      </c>
      <c r="K66" s="151" t="str">
        <f>IF(G66&lt;=0.7,IF(G66&gt;0.51,"x",""),"")</f>
        <v/>
      </c>
      <c r="L66" s="151" t="str">
        <f t="shared" si="22"/>
        <v/>
      </c>
      <c r="M66" s="151" t="str">
        <f t="shared" si="23"/>
        <v/>
      </c>
      <c r="N66" s="169"/>
      <c r="O66" s="136"/>
      <c r="BJ66" s="44"/>
      <c r="BK66" s="44"/>
    </row>
    <row r="67" spans="1:63" ht="220.5" customHeight="1">
      <c r="A67" s="135"/>
      <c r="B67" s="164" t="str">
        <f>Comp.!A12</f>
        <v>Rapporti con l’utenza:Capacità di cogliere le esigenze dei clienti interni ed esterni orientando costantemente la propria attività al soddisfacimento delle loro esigenze, coerentemente con l’ organizzazione dei servizi.</v>
      </c>
      <c r="C67" s="164" t="str">
        <f>Comp.!B12</f>
        <v>Il Responsabile: Adotta una modalità di ascolto attivo e garantisce adeguata accoglienza dell’utenza; Organizza e gestisce l’orario di servizio in relazione alle esigenze dell’utenza. Gestisce il feedback. Presidia sull’ adeguata gestione dei rapporti con l’utenza da parte dei propri collaboratori. nformazioni circa il servizio erogato dalla propria struttura per orientare l’utenza esterna (es. segnaletica interna, accessibilità, portali on line per il cittadino). Si attiva in modo coerente e tempestivo per la soddisfazione del bisogno espresso dall’utenza.</v>
      </c>
      <c r="D67" s="164"/>
      <c r="E67" s="149">
        <v>10</v>
      </c>
      <c r="F67" s="165">
        <f t="shared" si="19"/>
        <v>3.4482758620689657</v>
      </c>
      <c r="G67" s="166">
        <f t="shared" si="18"/>
        <v>0</v>
      </c>
      <c r="H67" s="167"/>
      <c r="I67" s="151" t="str">
        <f t="shared" si="20"/>
        <v>x</v>
      </c>
      <c r="J67" s="151" t="str">
        <f t="shared" si="21"/>
        <v/>
      </c>
      <c r="K67" s="151" t="str">
        <f t="shared" ref="K67:K80" si="24">IF(G67&lt;=0.7,IF(G67&gt;=0.51,"x",""),"")</f>
        <v/>
      </c>
      <c r="L67" s="151" t="str">
        <f t="shared" si="22"/>
        <v/>
      </c>
      <c r="M67" s="151" t="str">
        <f t="shared" si="23"/>
        <v/>
      </c>
      <c r="N67" s="169"/>
      <c r="O67" s="136"/>
      <c r="BJ67" s="44"/>
      <c r="BK67" s="44"/>
    </row>
    <row r="68" spans="1:63" ht="146.25" customHeight="1">
      <c r="A68" s="135"/>
      <c r="B68" s="164" t="str">
        <f>Comp.!A13</f>
        <v>Orientamento al risultato: Capacità di lavorare per il perseguimento di obiettivi, anche attraverso la autodeter minazione degli stessi, definendo livelli di prestazione sfidanti. Applica zione costante al raggiungimento dei risultati di competenza. Capacità di essere efficace finalizzando con continuità le proprie e altrui attività al conseguimento dei risultati</v>
      </c>
      <c r="C68" s="164" t="str">
        <f>Comp.!B13</f>
        <v>Il Responsabile: Persevera nel raggiungimento del risultato e non si scoraggia di fronte ad errori e ad insuccessi;  individua e ricerca tutte le strategie per conseguire il risultato; riconosce le priorità e le urgenze nella prospettiva di raggiungere il risultato; coinvolge e guida il gruppo verso il risultato da raggiungere; agisce coerentemente agli impegni presi, influenzando attivamente e positivamente gli eventi; sollecita o promuove la collaborazione con gli altri Responsabili coinvolti nel proprio obiettivo;</v>
      </c>
      <c r="D68" s="164"/>
      <c r="E68" s="149">
        <v>10</v>
      </c>
      <c r="F68" s="165">
        <f t="shared" si="19"/>
        <v>3.4482758620689657</v>
      </c>
      <c r="G68" s="166">
        <f t="shared" si="18"/>
        <v>0</v>
      </c>
      <c r="H68" s="167"/>
      <c r="I68" s="151" t="str">
        <f t="shared" si="20"/>
        <v>x</v>
      </c>
      <c r="J68" s="151" t="str">
        <f t="shared" si="21"/>
        <v/>
      </c>
      <c r="K68" s="151" t="str">
        <f t="shared" si="24"/>
        <v/>
      </c>
      <c r="L68" s="151" t="str">
        <f t="shared" si="22"/>
        <v/>
      </c>
      <c r="M68" s="151" t="str">
        <f t="shared" si="23"/>
        <v/>
      </c>
      <c r="N68" s="169"/>
      <c r="O68" s="136"/>
      <c r="BJ68" s="44"/>
      <c r="BK68" s="44"/>
    </row>
    <row r="69" spans="1:63" ht="213" customHeight="1">
      <c r="A69" s="135"/>
      <c r="B69" s="164" t="str">
        <f>Comp.!A14</f>
        <v xml:space="preserve">Iniziativa: Capacità di attivarsi in modo autonomo nell'ambito delle proprie responsabilità e dei propri compiti, senza attendere indicazioni dagli altri e senza subire gli eventi. </v>
      </c>
      <c r="C69" s="164" t="str">
        <f>Comp.!B14</f>
        <v>Il Responsabile: Reagisce attivamente nelle situazioni, anche in situazioni eccezionali e/o di crisi, individuando i margini di azione e di miglioramento; Presidia tutti gli ambiti di discrezionalità consentiti dal ruolo, assumendosi le proprie responsabilità; • cerca stimoli, occasioni di miglioramento e perfezionamento del proprio lavoro e della propria organizzazione; • propone spontaneamente idee, osservazioni, interpretazioni, soluzioni; • chiede chiarimenti e pone domande per comprendere la realtà organizzativa e gli avvenimenti; • anticipa e gestisce situazioni ed eventi; • interviene in prima persona, senza la sollecitazione di altri, su quanto causa perdite di tempo e di risorse; • affronta con passione ed energia l’attività lavorativa.</v>
      </c>
      <c r="D69" s="164"/>
      <c r="E69" s="149">
        <v>10</v>
      </c>
      <c r="F69" s="165">
        <f t="shared" si="19"/>
        <v>3.4482758620689657</v>
      </c>
      <c r="G69" s="166">
        <f t="shared" si="18"/>
        <v>0</v>
      </c>
      <c r="H69" s="167"/>
      <c r="I69" s="151" t="str">
        <f t="shared" si="20"/>
        <v>x</v>
      </c>
      <c r="J69" s="151" t="str">
        <f t="shared" si="21"/>
        <v/>
      </c>
      <c r="K69" s="151" t="str">
        <f t="shared" si="24"/>
        <v/>
      </c>
      <c r="L69" s="151" t="str">
        <f t="shared" si="22"/>
        <v/>
      </c>
      <c r="M69" s="151" t="str">
        <f t="shared" si="23"/>
        <v/>
      </c>
      <c r="N69" s="169"/>
      <c r="O69" s="136"/>
      <c r="BJ69" s="44"/>
      <c r="BK69" s="44"/>
    </row>
    <row r="70" spans="1:63" ht="38.25" hidden="1" customHeight="1">
      <c r="A70" s="135"/>
      <c r="B70" s="164" t="e">
        <f>IF([2]Comportamenti!C13="x",[2]Comportamenti!A13,0)</f>
        <v>#REF!</v>
      </c>
      <c r="C70" s="170"/>
      <c r="D70" s="170"/>
      <c r="E70" s="149"/>
      <c r="F70" s="165">
        <f t="shared" si="19"/>
        <v>0</v>
      </c>
      <c r="G70" s="166">
        <f t="shared" si="18"/>
        <v>1</v>
      </c>
      <c r="H70" s="167">
        <v>100</v>
      </c>
      <c r="I70" s="151" t="str">
        <f t="shared" si="20"/>
        <v/>
      </c>
      <c r="J70" s="151" t="str">
        <f t="shared" si="21"/>
        <v/>
      </c>
      <c r="K70" s="151" t="str">
        <f t="shared" si="24"/>
        <v/>
      </c>
      <c r="L70" s="151" t="str">
        <f t="shared" si="22"/>
        <v/>
      </c>
      <c r="M70" s="151" t="str">
        <f t="shared" si="23"/>
        <v>x</v>
      </c>
      <c r="N70" s="169"/>
      <c r="O70" s="136"/>
      <c r="BJ70" s="44"/>
      <c r="BK70" s="44"/>
    </row>
    <row r="71" spans="1:63" ht="38.25" hidden="1" customHeight="1">
      <c r="A71" s="135"/>
      <c r="B71" s="170"/>
      <c r="C71" s="170"/>
      <c r="D71" s="170"/>
      <c r="E71" s="149"/>
      <c r="F71" s="165">
        <f t="shared" si="19"/>
        <v>0</v>
      </c>
      <c r="G71" s="166">
        <f t="shared" si="18"/>
        <v>1</v>
      </c>
      <c r="H71" s="167">
        <v>100</v>
      </c>
      <c r="I71" s="151" t="str">
        <f t="shared" si="20"/>
        <v/>
      </c>
      <c r="J71" s="151" t="str">
        <f t="shared" si="21"/>
        <v/>
      </c>
      <c r="K71" s="151" t="str">
        <f t="shared" si="24"/>
        <v/>
      </c>
      <c r="L71" s="151" t="str">
        <f t="shared" si="22"/>
        <v/>
      </c>
      <c r="M71" s="151" t="str">
        <f t="shared" si="23"/>
        <v>x</v>
      </c>
      <c r="N71" s="169"/>
      <c r="O71" s="136"/>
      <c r="BJ71" s="44"/>
      <c r="BK71" s="44"/>
    </row>
    <row r="72" spans="1:63" ht="38.25" hidden="1" customHeight="1">
      <c r="A72" s="135"/>
      <c r="B72" s="170"/>
      <c r="C72" s="170"/>
      <c r="D72" s="170"/>
      <c r="E72" s="149"/>
      <c r="F72" s="165">
        <f t="shared" si="19"/>
        <v>0</v>
      </c>
      <c r="G72" s="166">
        <f t="shared" si="18"/>
        <v>1</v>
      </c>
      <c r="H72" s="167">
        <v>100</v>
      </c>
      <c r="I72" s="151" t="str">
        <f t="shared" si="20"/>
        <v/>
      </c>
      <c r="J72" s="151" t="str">
        <f t="shared" si="21"/>
        <v/>
      </c>
      <c r="K72" s="151" t="str">
        <f t="shared" si="24"/>
        <v/>
      </c>
      <c r="L72" s="151" t="str">
        <f t="shared" si="22"/>
        <v/>
      </c>
      <c r="M72" s="151" t="str">
        <f t="shared" si="23"/>
        <v>x</v>
      </c>
      <c r="N72" s="169"/>
      <c r="O72" s="136"/>
      <c r="BJ72" s="44"/>
      <c r="BK72" s="44"/>
    </row>
    <row r="73" spans="1:63" ht="38.25" hidden="1" customHeight="1">
      <c r="A73" s="135"/>
      <c r="B73" s="170"/>
      <c r="C73" s="170"/>
      <c r="D73" s="170"/>
      <c r="E73" s="149"/>
      <c r="F73" s="165">
        <f t="shared" si="19"/>
        <v>0</v>
      </c>
      <c r="G73" s="166">
        <f t="shared" si="18"/>
        <v>1</v>
      </c>
      <c r="H73" s="167">
        <v>100</v>
      </c>
      <c r="I73" s="151" t="str">
        <f t="shared" si="20"/>
        <v/>
      </c>
      <c r="J73" s="151" t="str">
        <f t="shared" si="21"/>
        <v/>
      </c>
      <c r="K73" s="151" t="str">
        <f t="shared" si="24"/>
        <v/>
      </c>
      <c r="L73" s="151" t="str">
        <f t="shared" si="22"/>
        <v/>
      </c>
      <c r="M73" s="151" t="str">
        <f t="shared" si="23"/>
        <v>x</v>
      </c>
      <c r="N73" s="169"/>
      <c r="O73" s="136"/>
      <c r="BJ73" s="44"/>
      <c r="BK73" s="44"/>
    </row>
    <row r="74" spans="1:63" ht="38.25" hidden="1" customHeight="1">
      <c r="A74" s="135"/>
      <c r="B74" s="170"/>
      <c r="C74" s="170"/>
      <c r="D74" s="170"/>
      <c r="E74" s="149"/>
      <c r="F74" s="165">
        <f t="shared" si="19"/>
        <v>0</v>
      </c>
      <c r="G74" s="166">
        <f t="shared" si="18"/>
        <v>1</v>
      </c>
      <c r="H74" s="167">
        <v>100</v>
      </c>
      <c r="I74" s="151" t="str">
        <f t="shared" si="20"/>
        <v/>
      </c>
      <c r="J74" s="151" t="str">
        <f t="shared" si="21"/>
        <v/>
      </c>
      <c r="K74" s="151" t="str">
        <f t="shared" si="24"/>
        <v/>
      </c>
      <c r="L74" s="151" t="str">
        <f t="shared" si="22"/>
        <v/>
      </c>
      <c r="M74" s="151" t="str">
        <f t="shared" si="23"/>
        <v>x</v>
      </c>
      <c r="N74" s="169"/>
      <c r="O74" s="136"/>
      <c r="BJ74" s="44"/>
      <c r="BK74" s="44"/>
    </row>
    <row r="75" spans="1:63" ht="38.25" hidden="1" customHeight="1">
      <c r="A75" s="135"/>
      <c r="B75" s="170"/>
      <c r="C75" s="170"/>
      <c r="D75" s="170"/>
      <c r="E75" s="149"/>
      <c r="F75" s="165">
        <f t="shared" si="19"/>
        <v>0</v>
      </c>
      <c r="G75" s="166">
        <f t="shared" si="18"/>
        <v>1</v>
      </c>
      <c r="H75" s="167">
        <v>100</v>
      </c>
      <c r="I75" s="151" t="str">
        <f t="shared" si="20"/>
        <v/>
      </c>
      <c r="J75" s="151" t="str">
        <f t="shared" si="21"/>
        <v/>
      </c>
      <c r="K75" s="151" t="str">
        <f t="shared" si="24"/>
        <v/>
      </c>
      <c r="L75" s="151" t="str">
        <f t="shared" si="22"/>
        <v/>
      </c>
      <c r="M75" s="151" t="str">
        <f t="shared" si="23"/>
        <v>x</v>
      </c>
      <c r="N75" s="169"/>
      <c r="O75" s="136"/>
      <c r="BJ75" s="44"/>
      <c r="BK75" s="44"/>
    </row>
    <row r="76" spans="1:63" ht="38.25" hidden="1" customHeight="1">
      <c r="A76" s="135"/>
      <c r="B76" s="170"/>
      <c r="C76" s="170"/>
      <c r="D76" s="170"/>
      <c r="E76" s="149"/>
      <c r="F76" s="165">
        <f t="shared" si="19"/>
        <v>0</v>
      </c>
      <c r="G76" s="166">
        <f t="shared" si="18"/>
        <v>1</v>
      </c>
      <c r="H76" s="167">
        <v>100</v>
      </c>
      <c r="I76" s="151" t="str">
        <f t="shared" si="20"/>
        <v/>
      </c>
      <c r="J76" s="151" t="str">
        <f t="shared" si="21"/>
        <v/>
      </c>
      <c r="K76" s="151" t="str">
        <f t="shared" si="24"/>
        <v/>
      </c>
      <c r="L76" s="151" t="str">
        <f t="shared" si="22"/>
        <v/>
      </c>
      <c r="M76" s="151" t="str">
        <f t="shared" si="23"/>
        <v>x</v>
      </c>
      <c r="N76" s="169"/>
      <c r="O76" s="136"/>
      <c r="BJ76" s="44"/>
      <c r="BK76" s="44"/>
    </row>
    <row r="77" spans="1:63" ht="38.25" hidden="1" customHeight="1">
      <c r="A77" s="135"/>
      <c r="B77" s="170"/>
      <c r="C77" s="170"/>
      <c r="D77" s="170"/>
      <c r="E77" s="149"/>
      <c r="F77" s="165">
        <f t="shared" si="19"/>
        <v>0</v>
      </c>
      <c r="G77" s="166">
        <f t="shared" si="18"/>
        <v>1</v>
      </c>
      <c r="H77" s="167">
        <v>100</v>
      </c>
      <c r="I77" s="151" t="str">
        <f t="shared" si="20"/>
        <v/>
      </c>
      <c r="J77" s="151" t="str">
        <f t="shared" si="21"/>
        <v/>
      </c>
      <c r="K77" s="151" t="str">
        <f t="shared" si="24"/>
        <v/>
      </c>
      <c r="L77" s="151" t="str">
        <f t="shared" si="22"/>
        <v/>
      </c>
      <c r="M77" s="151" t="str">
        <f t="shared" si="23"/>
        <v>x</v>
      </c>
      <c r="N77" s="169"/>
      <c r="O77" s="136"/>
      <c r="BJ77" s="44"/>
      <c r="BK77" s="44"/>
    </row>
    <row r="78" spans="1:63" ht="38.25" hidden="1" customHeight="1">
      <c r="A78" s="135"/>
      <c r="B78" s="170"/>
      <c r="C78" s="170"/>
      <c r="D78" s="170"/>
      <c r="E78" s="149"/>
      <c r="F78" s="165">
        <f t="shared" si="19"/>
        <v>0</v>
      </c>
      <c r="G78" s="166">
        <f>H78/100</f>
        <v>1</v>
      </c>
      <c r="H78" s="167">
        <v>100</v>
      </c>
      <c r="I78" s="151" t="str">
        <f t="shared" si="20"/>
        <v/>
      </c>
      <c r="J78" s="151" t="str">
        <f t="shared" si="21"/>
        <v/>
      </c>
      <c r="K78" s="151" t="str">
        <f t="shared" si="24"/>
        <v/>
      </c>
      <c r="L78" s="151" t="str">
        <f t="shared" si="22"/>
        <v/>
      </c>
      <c r="M78" s="151" t="str">
        <f t="shared" si="23"/>
        <v>x</v>
      </c>
      <c r="N78" s="169"/>
      <c r="O78" s="136"/>
    </row>
    <row r="79" spans="1:63" ht="38.25" hidden="1" customHeight="1">
      <c r="A79" s="135"/>
      <c r="B79" s="170"/>
      <c r="C79" s="170"/>
      <c r="D79" s="170"/>
      <c r="E79" s="149"/>
      <c r="F79" s="165">
        <f t="shared" si="19"/>
        <v>0</v>
      </c>
      <c r="G79" s="166">
        <f>H79/100</f>
        <v>1</v>
      </c>
      <c r="H79" s="167">
        <v>100</v>
      </c>
      <c r="I79" s="151" t="str">
        <f t="shared" si="20"/>
        <v/>
      </c>
      <c r="J79" s="151" t="str">
        <f t="shared" si="21"/>
        <v/>
      </c>
      <c r="K79" s="151" t="str">
        <f t="shared" si="24"/>
        <v/>
      </c>
      <c r="L79" s="151" t="str">
        <f t="shared" si="22"/>
        <v/>
      </c>
      <c r="M79" s="151" t="str">
        <f t="shared" si="23"/>
        <v>x</v>
      </c>
      <c r="N79" s="169"/>
      <c r="O79" s="136"/>
    </row>
    <row r="80" spans="1:63" ht="57" customHeight="1">
      <c r="A80" s="135"/>
      <c r="B80" s="164" t="s">
        <v>304</v>
      </c>
      <c r="C80" s="164" t="s">
        <v>305</v>
      </c>
      <c r="D80" s="164"/>
      <c r="E80" s="149">
        <v>10</v>
      </c>
      <c r="F80" s="165">
        <f t="shared" si="19"/>
        <v>3.4482758620689657</v>
      </c>
      <c r="G80" s="166">
        <f t="shared" si="18"/>
        <v>0</v>
      </c>
      <c r="H80" s="167"/>
      <c r="I80" s="151" t="str">
        <f t="shared" si="20"/>
        <v>x</v>
      </c>
      <c r="J80" s="151" t="str">
        <f t="shared" si="21"/>
        <v/>
      </c>
      <c r="K80" s="151" t="str">
        <f t="shared" si="24"/>
        <v/>
      </c>
      <c r="L80" s="151" t="str">
        <f t="shared" si="22"/>
        <v/>
      </c>
      <c r="M80" s="151" t="str">
        <f t="shared" si="23"/>
        <v/>
      </c>
      <c r="N80" s="169"/>
      <c r="O80" s="136"/>
    </row>
    <row r="81" spans="1:63" s="62" customFormat="1" ht="33" customHeight="1">
      <c r="A81" s="135"/>
      <c r="B81" s="572" t="s">
        <v>306</v>
      </c>
      <c r="C81" s="572"/>
      <c r="D81" s="280"/>
      <c r="E81" s="171">
        <f>SUM(E62:E80)</f>
        <v>90</v>
      </c>
      <c r="F81" s="573" t="s">
        <v>307</v>
      </c>
      <c r="G81" s="573"/>
      <c r="H81" s="573"/>
      <c r="I81" s="572" t="s">
        <v>287</v>
      </c>
      <c r="J81" s="572"/>
      <c r="K81" s="572"/>
      <c r="L81" s="572"/>
      <c r="M81" s="572"/>
      <c r="N81" s="271" t="s">
        <v>288</v>
      </c>
      <c r="O81" s="136"/>
      <c r="BJ81" s="158"/>
      <c r="BK81" s="159"/>
    </row>
    <row r="82" spans="1:63" s="62" customFormat="1" ht="22.5" customHeight="1">
      <c r="A82" s="135"/>
      <c r="B82" s="572" t="s">
        <v>308</v>
      </c>
      <c r="C82" s="572"/>
      <c r="D82" s="280"/>
      <c r="E82" s="171">
        <f>E81+E57</f>
        <v>116</v>
      </c>
      <c r="F82" s="573">
        <f>F80+F69+F68+F67+F66+F65+F64+F63+F62+F57</f>
        <v>40</v>
      </c>
      <c r="G82" s="573"/>
      <c r="H82" s="573"/>
      <c r="I82" s="172"/>
      <c r="J82" s="173">
        <f>IF(J62="x",G62*F62)+IF(J63="x",G63*F63)+IF(J64="x",G64*F64)+IF(J65="x",G65*F65)+IF(J66="x",G66*F66)+IF(J67="x",G67*F67)+IF(J68="x",G68*F68)+IF(J69="x",G69*F69)+IF(J70="x",G70*F70)+IF(J71="x",G71*F71)+IF(J72="x",G72*F72)+IF(J73="x",G73*F73)+IF(J74="x",G74*F74)+IF(J75="x",G75*F75)+IF(J76="x",G76*F76)+IF(J77="x",G77*F77)+IF(J78="x",G78*F78)+IF(J79="x",G79*F79)+IF(J80="x",G80*F80)</f>
        <v>0</v>
      </c>
      <c r="K82" s="173">
        <f>IF(K62="x",G62*F62)+IF(K63="x",G63*F63)+IF(K64="x",G64*F64)+IF(K65="x",G65*F65)+IF(K66="x",G66*F66)+IF(K67="x",G67*F67)+IF(K68="x",G68*F68)+IF(K69="x",G69*F69)+IF(K70="x",G70*F70)+IF(K71="x",G71*F71)+IF(K72="x",G72*F72)+IF(K73="x",G73*F73)+IF(K74="x",G74*F74)+IF(K75="x",G75*F75)+IF(K76="x",G76*F76)+IF(K77="x",G77*F77)+IF(K78="x",G78*F78)+IF(K79="x",G79*F79)+IF(K80="x",G80*F80)</f>
        <v>0</v>
      </c>
      <c r="L82" s="173">
        <f>IF(L62="x",G62*F62)+IF(L63="x",G63*F63)+IF(L64="x",G64*F64)+IF(L65="x",G65*F65)+IF(L66="x",G66*F66)+IF(L67="x",G67*F67)+IF(L68="x",G68*F68)+IF(L69="x",G69*F69)+IF(L70="x",G70*F70)+IF(L71="x",G71*F71)+IF(L72="x",G72*F72)+IF(L73="x",G73*F73)+IF(L74="x",G74*F74)+IF(L75="x",G75*F75)+IF(L76="x",G76*F76)+IF(L77="x",G77*F77)+IF(L78="x",G78*F78)+IF(L79="x",G79*F79)+IF(L80="x",G80*F80)</f>
        <v>0</v>
      </c>
      <c r="M82" s="173">
        <f>IF(M62="x",G62*F62)+IF(M63="x",G63*F63)+IF(M64="x",G64*F64)+IF(M65="x",G65*F65)+IF(M66="x",G66*F66)+IF(M67="x",G67*F67)+IF(M68="x",G68*F68)+IF(M69="x",G69*F69)+IF(M70="x",G70*F70)+IF(M71="x",G71*F71)+IF(M72="x",G72*F72)+IF(M73="x",G73*F73)+IF(M74="x",G74*F74)+IF(M75="x",G75*F75)+IF(M76="x",G76*F76)+IF(M77="x",G77*F77)+IF(M78="x",G78*F78)+IF(M79="x",G79*F79)+IF(M80="x",G80*F80)</f>
        <v>0</v>
      </c>
      <c r="N82" s="174">
        <f>SUM(I82:M82)</f>
        <v>0</v>
      </c>
      <c r="O82" s="136"/>
      <c r="BJ82" s="159"/>
      <c r="BK82" s="159"/>
    </row>
    <row r="83" spans="1:63" ht="8.25" customHeight="1">
      <c r="A83" s="135"/>
      <c r="B83" s="55"/>
      <c r="C83" s="55"/>
      <c r="D83" s="55"/>
      <c r="E83" s="55"/>
      <c r="F83" s="55"/>
      <c r="G83" s="55"/>
      <c r="H83" s="55"/>
      <c r="I83" s="55"/>
      <c r="J83" s="55"/>
      <c r="K83" s="55"/>
      <c r="L83" s="55"/>
      <c r="M83" s="55"/>
      <c r="N83" s="55"/>
      <c r="O83" s="136"/>
    </row>
    <row r="84" spans="1:63" ht="18" customHeight="1" thickBot="1">
      <c r="A84" s="135"/>
      <c r="B84" s="55"/>
      <c r="C84" s="55"/>
      <c r="D84" s="55"/>
      <c r="E84" s="55"/>
      <c r="F84" s="55"/>
      <c r="G84" s="55"/>
      <c r="H84" s="55"/>
      <c r="I84" s="55"/>
      <c r="J84" s="55"/>
      <c r="K84" s="55"/>
      <c r="L84" s="55"/>
      <c r="M84" s="55"/>
      <c r="N84" s="55"/>
      <c r="O84" s="136"/>
    </row>
    <row r="85" spans="1:63" ht="15.75" customHeight="1" thickTop="1" thickBot="1">
      <c r="A85" s="135"/>
      <c r="B85" s="451" t="s">
        <v>309</v>
      </c>
      <c r="C85" s="451"/>
      <c r="D85" s="281"/>
      <c r="E85" s="272"/>
      <c r="F85" s="175"/>
      <c r="G85" s="272"/>
      <c r="H85" s="272"/>
      <c r="I85" s="176">
        <f>N27</f>
        <v>0</v>
      </c>
      <c r="J85" s="177"/>
      <c r="K85" s="178">
        <f>I85/60</f>
        <v>0</v>
      </c>
      <c r="L85" s="267"/>
      <c r="M85" s="55"/>
      <c r="N85" s="55"/>
      <c r="O85" s="136"/>
    </row>
    <row r="86" spans="1:63" ht="15.75" customHeight="1" thickTop="1">
      <c r="A86" s="135"/>
      <c r="B86" s="55"/>
      <c r="C86" s="55"/>
      <c r="D86" s="55"/>
      <c r="E86" s="55"/>
      <c r="F86" s="55"/>
      <c r="G86" s="47"/>
      <c r="H86" s="47"/>
      <c r="I86" s="55"/>
      <c r="J86" s="177"/>
      <c r="K86" s="177"/>
      <c r="L86" s="55"/>
      <c r="M86" s="55"/>
      <c r="N86" s="55"/>
      <c r="O86" s="136"/>
    </row>
    <row r="87" spans="1:63" ht="4.5" customHeight="1">
      <c r="A87" s="567"/>
      <c r="B87" s="507"/>
      <c r="C87" s="507"/>
      <c r="D87" s="507"/>
      <c r="E87" s="507"/>
      <c r="F87" s="507"/>
      <c r="G87" s="507"/>
      <c r="H87" s="507"/>
      <c r="I87" s="507"/>
      <c r="J87" s="507"/>
      <c r="K87" s="507"/>
      <c r="L87" s="507"/>
      <c r="M87" s="507"/>
      <c r="N87" s="507"/>
      <c r="O87" s="568"/>
    </row>
    <row r="88" spans="1:63" ht="19.5" customHeight="1" thickBot="1">
      <c r="A88" s="135"/>
      <c r="B88" s="55"/>
      <c r="C88" s="55"/>
      <c r="D88" s="55"/>
      <c r="E88" s="55"/>
      <c r="F88" s="55"/>
      <c r="G88" s="47"/>
      <c r="H88" s="47"/>
      <c r="I88" s="55"/>
      <c r="J88" s="177"/>
      <c r="K88" s="177"/>
      <c r="L88" s="55"/>
      <c r="M88" s="55"/>
      <c r="N88" s="55"/>
      <c r="O88" s="136"/>
    </row>
    <row r="89" spans="1:63" ht="15.75" customHeight="1" thickTop="1" thickBot="1">
      <c r="A89" s="135"/>
      <c r="B89" s="180"/>
      <c r="C89" s="569" t="s">
        <v>310</v>
      </c>
      <c r="D89" s="569"/>
      <c r="E89" s="569"/>
      <c r="F89" s="569"/>
      <c r="G89" s="569"/>
      <c r="H89" s="570"/>
      <c r="I89" s="176">
        <f>I85</f>
        <v>0</v>
      </c>
      <c r="J89" s="55"/>
      <c r="K89" s="55"/>
      <c r="L89" s="55"/>
      <c r="M89" s="55"/>
      <c r="N89" s="55"/>
      <c r="O89" s="136"/>
    </row>
    <row r="90" spans="1:63" ht="7.5" customHeight="1" thickTop="1">
      <c r="A90" s="135"/>
      <c r="B90" s="180"/>
      <c r="C90" s="180"/>
      <c r="D90" s="180"/>
      <c r="E90" s="272"/>
      <c r="F90" s="272"/>
      <c r="G90" s="272"/>
      <c r="H90" s="272"/>
      <c r="I90" s="55"/>
      <c r="J90" s="55"/>
      <c r="K90" s="55"/>
      <c r="L90" s="55"/>
      <c r="M90" s="55"/>
      <c r="N90" s="55"/>
      <c r="O90" s="136"/>
    </row>
    <row r="91" spans="1:63" ht="3.75" customHeight="1" thickBot="1">
      <c r="A91" s="135"/>
      <c r="B91" s="180"/>
      <c r="C91" s="180"/>
      <c r="D91" s="180"/>
      <c r="E91" s="55"/>
      <c r="F91" s="55"/>
      <c r="G91" s="47"/>
      <c r="H91" s="47"/>
      <c r="I91" s="55"/>
      <c r="J91" s="47"/>
      <c r="K91" s="55"/>
      <c r="L91" s="55"/>
      <c r="M91" s="55"/>
      <c r="N91" s="55"/>
      <c r="O91" s="136"/>
    </row>
    <row r="92" spans="1:63" ht="16.5" customHeight="1" thickTop="1" thickBot="1">
      <c r="A92" s="135"/>
      <c r="B92" s="55" t="s">
        <v>311</v>
      </c>
      <c r="C92" s="569" t="s">
        <v>312</v>
      </c>
      <c r="D92" s="569"/>
      <c r="E92" s="569"/>
      <c r="F92" s="569"/>
      <c r="G92" s="569"/>
      <c r="H92" s="570"/>
      <c r="I92" s="176">
        <f>N57</f>
        <v>0</v>
      </c>
      <c r="J92" s="47"/>
      <c r="K92" s="178">
        <f>(I85+I92+I94)/100</f>
        <v>0</v>
      </c>
      <c r="L92" s="267" t="s">
        <v>313</v>
      </c>
      <c r="M92" s="178"/>
      <c r="N92" s="55"/>
      <c r="O92" s="136"/>
    </row>
    <row r="93" spans="1:63" ht="9.75" customHeight="1" thickTop="1" thickBot="1">
      <c r="A93" s="135"/>
      <c r="B93" s="180"/>
      <c r="C93" s="180"/>
      <c r="D93" s="180"/>
      <c r="E93" s="55"/>
      <c r="F93" s="55"/>
      <c r="G93" s="47"/>
      <c r="H93" s="47"/>
      <c r="I93" s="55"/>
      <c r="J93" s="177"/>
      <c r="K93" s="177"/>
      <c r="L93" s="55"/>
      <c r="M93" s="55"/>
      <c r="N93" s="55"/>
      <c r="O93" s="136"/>
    </row>
    <row r="94" spans="1:63" ht="15.75" customHeight="1" thickTop="1" thickBot="1">
      <c r="A94" s="135"/>
      <c r="B94" s="180"/>
      <c r="C94" s="569" t="s">
        <v>314</v>
      </c>
      <c r="D94" s="569"/>
      <c r="E94" s="569"/>
      <c r="F94" s="569"/>
      <c r="G94" s="569"/>
      <c r="H94" s="570"/>
      <c r="I94" s="176">
        <f>N82</f>
        <v>0</v>
      </c>
      <c r="J94" s="177"/>
      <c r="K94" s="177"/>
      <c r="L94" s="177"/>
      <c r="M94" s="177"/>
      <c r="N94" s="177"/>
      <c r="O94" s="136"/>
    </row>
    <row r="95" spans="1:63" ht="15.75" customHeight="1" thickTop="1" thickBot="1">
      <c r="A95" s="181"/>
      <c r="B95" s="182"/>
      <c r="C95" s="182"/>
      <c r="D95" s="182"/>
      <c r="E95" s="183"/>
      <c r="F95" s="183"/>
      <c r="G95" s="183"/>
      <c r="H95" s="183"/>
      <c r="I95" s="183"/>
      <c r="J95" s="184"/>
      <c r="K95" s="184"/>
      <c r="L95" s="183"/>
      <c r="M95" s="183"/>
      <c r="N95" s="183"/>
      <c r="O95" s="185"/>
    </row>
    <row r="96" spans="1:63" s="186" customFormat="1" ht="16.5" thickTop="1">
      <c r="E96" s="187"/>
      <c r="F96" s="187"/>
      <c r="G96" s="187"/>
      <c r="H96" s="188"/>
      <c r="L96" s="189"/>
      <c r="BJ96" s="159"/>
      <c r="BK96" s="159"/>
    </row>
    <row r="97" s="44" customFormat="1"/>
    <row r="98" s="44" customFormat="1"/>
    <row r="99" s="44" customFormat="1"/>
    <row r="100" s="44" customFormat="1"/>
    <row r="101" s="44" customFormat="1"/>
    <row r="102" s="44" customFormat="1"/>
    <row r="103" s="44" customFormat="1"/>
    <row r="104" s="44" customFormat="1"/>
    <row r="105" s="44" customFormat="1"/>
    <row r="106" s="44" customFormat="1"/>
    <row r="107" s="44" customFormat="1"/>
    <row r="108" s="44" customFormat="1"/>
    <row r="109" s="44" customFormat="1"/>
    <row r="110" s="44" customFormat="1"/>
    <row r="111" s="44" customFormat="1"/>
    <row r="112" s="44" customFormat="1"/>
    <row r="113" s="44" customFormat="1"/>
    <row r="114" s="44" customFormat="1"/>
    <row r="115" s="44" customFormat="1"/>
    <row r="116" s="44" customFormat="1"/>
    <row r="117" s="44" customFormat="1"/>
    <row r="118" s="44" customFormat="1"/>
  </sheetData>
  <mergeCells count="44">
    <mergeCell ref="B2:N2"/>
    <mergeCell ref="B9:C9"/>
    <mergeCell ref="E9:J9"/>
    <mergeCell ref="K9:N9"/>
    <mergeCell ref="B12:C14"/>
    <mergeCell ref="E12:E15"/>
    <mergeCell ref="F12:F15"/>
    <mergeCell ref="G12:G15"/>
    <mergeCell ref="H12:H15"/>
    <mergeCell ref="I12:M12"/>
    <mergeCell ref="N12:N15"/>
    <mergeCell ref="D12:D14"/>
    <mergeCell ref="F26:H26"/>
    <mergeCell ref="I26:M26"/>
    <mergeCell ref="F27:H27"/>
    <mergeCell ref="B26:D27"/>
    <mergeCell ref="B56:D57"/>
    <mergeCell ref="B28:N28"/>
    <mergeCell ref="E29:E31"/>
    <mergeCell ref="F29:F31"/>
    <mergeCell ref="G29:G31"/>
    <mergeCell ref="H29:H31"/>
    <mergeCell ref="N29:N31"/>
    <mergeCell ref="B29:D30"/>
    <mergeCell ref="F56:H56"/>
    <mergeCell ref="I56:M56"/>
    <mergeCell ref="F57:H57"/>
    <mergeCell ref="N59:N61"/>
    <mergeCell ref="B81:C81"/>
    <mergeCell ref="F81:H81"/>
    <mergeCell ref="I81:M81"/>
    <mergeCell ref="B82:C82"/>
    <mergeCell ref="F82:H82"/>
    <mergeCell ref="B58:D60"/>
    <mergeCell ref="E58:E61"/>
    <mergeCell ref="F58:F61"/>
    <mergeCell ref="G58:G61"/>
    <mergeCell ref="H58:H61"/>
    <mergeCell ref="I58:M58"/>
    <mergeCell ref="B85:C85"/>
    <mergeCell ref="A87:O87"/>
    <mergeCell ref="C89:H89"/>
    <mergeCell ref="C92:H92"/>
    <mergeCell ref="C94:H94"/>
  </mergeCells>
  <conditionalFormatting sqref="I62:I63 I16:I25 I32:I55">
    <cfRule type="cellIs" dxfId="474" priority="25" stopIfTrue="1" operator="equal">
      <formula>"X"</formula>
    </cfRule>
  </conditionalFormatting>
  <conditionalFormatting sqref="L62:L63 L16:L25 L32:L55">
    <cfRule type="cellIs" dxfId="473" priority="26" stopIfTrue="1" operator="equal">
      <formula>"X"</formula>
    </cfRule>
  </conditionalFormatting>
  <conditionalFormatting sqref="J62:J63 J16:J25 J32:J55">
    <cfRule type="cellIs" dxfId="472" priority="27" stopIfTrue="1" operator="equal">
      <formula>"X"</formula>
    </cfRule>
  </conditionalFormatting>
  <conditionalFormatting sqref="K62:K63 K16:K25 K32:K55">
    <cfRule type="cellIs" dxfId="471" priority="28" stopIfTrue="1" operator="equal">
      <formula>"X"</formula>
    </cfRule>
  </conditionalFormatting>
  <conditionalFormatting sqref="M62:M63 M16:N25 M32:N55">
    <cfRule type="cellIs" dxfId="470" priority="29" stopIfTrue="1" operator="equal">
      <formula>"X"</formula>
    </cfRule>
  </conditionalFormatting>
  <conditionalFormatting sqref="I65:I66">
    <cfRule type="cellIs" dxfId="469" priority="21" stopIfTrue="1" operator="equal">
      <formula>"X"</formula>
    </cfRule>
  </conditionalFormatting>
  <conditionalFormatting sqref="L65:L66">
    <cfRule type="cellIs" dxfId="468" priority="22" stopIfTrue="1" operator="equal">
      <formula>"X"</formula>
    </cfRule>
  </conditionalFormatting>
  <conditionalFormatting sqref="J65:J66">
    <cfRule type="cellIs" dxfId="467" priority="23" stopIfTrue="1" operator="equal">
      <formula>"X"</formula>
    </cfRule>
  </conditionalFormatting>
  <conditionalFormatting sqref="K65:K66">
    <cfRule type="cellIs" dxfId="466" priority="24" stopIfTrue="1" operator="equal">
      <formula>"X"</formula>
    </cfRule>
  </conditionalFormatting>
  <conditionalFormatting sqref="I64">
    <cfRule type="cellIs" dxfId="465" priority="16" stopIfTrue="1" operator="equal">
      <formula>"X"</formula>
    </cfRule>
  </conditionalFormatting>
  <conditionalFormatting sqref="L64">
    <cfRule type="cellIs" dxfId="464" priority="17" stopIfTrue="1" operator="equal">
      <formula>"X"</formula>
    </cfRule>
  </conditionalFormatting>
  <conditionalFormatting sqref="J64">
    <cfRule type="cellIs" dxfId="463" priority="18" stopIfTrue="1" operator="equal">
      <formula>"X"</formula>
    </cfRule>
  </conditionalFormatting>
  <conditionalFormatting sqref="K64">
    <cfRule type="cellIs" dxfId="462" priority="19" stopIfTrue="1" operator="equal">
      <formula>"X"</formula>
    </cfRule>
  </conditionalFormatting>
  <conditionalFormatting sqref="M64:M80">
    <cfRule type="cellIs" dxfId="461" priority="20" stopIfTrue="1" operator="equal">
      <formula>"X"</formula>
    </cfRule>
  </conditionalFormatting>
  <conditionalFormatting sqref="I67:I80">
    <cfRule type="cellIs" dxfId="460" priority="12" stopIfTrue="1" operator="equal">
      <formula>"X"</formula>
    </cfRule>
  </conditionalFormatting>
  <conditionalFormatting sqref="L67:L80">
    <cfRule type="cellIs" dxfId="459" priority="13" stopIfTrue="1" operator="equal">
      <formula>"X"</formula>
    </cfRule>
  </conditionalFormatting>
  <conditionalFormatting sqref="J67:J80">
    <cfRule type="cellIs" dxfId="458" priority="14" stopIfTrue="1" operator="equal">
      <formula>"X"</formula>
    </cfRule>
  </conditionalFormatting>
  <conditionalFormatting sqref="K67:K80">
    <cfRule type="cellIs" dxfId="457" priority="15" stopIfTrue="1" operator="equal">
      <formula>"X"</formula>
    </cfRule>
  </conditionalFormatting>
  <pageMargins left="0.7" right="0.7" top="0.75" bottom="0.75" header="0.3" footer="0.3"/>
  <pageSetup paperSize="9" scale="60" orientation="landscape" r:id="rId1"/>
  <legacyDrawing r:id="rId2"/>
</worksheet>
</file>

<file path=xl/worksheets/sheet7.xml><?xml version="1.0" encoding="utf-8"?>
<worksheet xmlns="http://schemas.openxmlformats.org/spreadsheetml/2006/main" xmlns:r="http://schemas.openxmlformats.org/officeDocument/2006/relationships">
  <sheetPr>
    <tabColor rgb="FF00B050"/>
  </sheetPr>
  <dimension ref="A1:BK96"/>
  <sheetViews>
    <sheetView topLeftCell="A35" zoomScale="120" zoomScaleNormal="120" workbookViewId="0">
      <selection activeCell="B17" sqref="B17:C17"/>
    </sheetView>
  </sheetViews>
  <sheetFormatPr defaultRowHeight="15.75"/>
  <cols>
    <col min="1" max="1" width="1.28515625" style="44" customWidth="1"/>
    <col min="2" max="2" width="57.28515625" style="44" customWidth="1"/>
    <col min="3" max="3" width="62.7109375" style="44" customWidth="1"/>
    <col min="4" max="4" width="62.7109375" style="44" hidden="1" customWidth="1"/>
    <col min="5" max="5" width="7.7109375" style="62" hidden="1" customWidth="1"/>
    <col min="6" max="6" width="4.85546875" style="62" customWidth="1"/>
    <col min="7" max="7" width="14" style="62" hidden="1" customWidth="1"/>
    <col min="8" max="8" width="5.5703125" style="63" customWidth="1"/>
    <col min="9" max="9" width="13.7109375" style="44" customWidth="1"/>
    <col min="10" max="10" width="15.7109375" style="44" customWidth="1"/>
    <col min="11" max="11" width="14.7109375" style="44" customWidth="1"/>
    <col min="12" max="12" width="15" style="44" customWidth="1"/>
    <col min="13" max="13" width="14.28515625" style="44" customWidth="1"/>
    <col min="14" max="14" width="15.140625" style="44" customWidth="1"/>
    <col min="15" max="15" width="1.5703125" style="44" customWidth="1"/>
    <col min="16" max="16" width="18.85546875" style="44" customWidth="1"/>
    <col min="17" max="29" width="8" style="44" customWidth="1"/>
    <col min="30" max="33" width="9.28515625" style="44" customWidth="1"/>
    <col min="34" max="61" width="9.140625" style="44"/>
    <col min="62" max="62" width="64" style="159" customWidth="1"/>
    <col min="63" max="63" width="97.85546875" style="159" customWidth="1"/>
    <col min="64" max="257" width="9.140625" style="44"/>
    <col min="258" max="258" width="1.28515625" style="44" customWidth="1"/>
    <col min="259" max="259" width="44.85546875" style="44" customWidth="1"/>
    <col min="260" max="260" width="47.28515625" style="44" customWidth="1"/>
    <col min="261" max="261" width="8.140625" style="44" customWidth="1"/>
    <col min="262" max="262" width="8.28515625" style="44" customWidth="1"/>
    <col min="263" max="263" width="5.42578125" style="44" customWidth="1"/>
    <col min="264" max="264" width="8.5703125" style="44" customWidth="1"/>
    <col min="265" max="265" width="13.7109375" style="44" customWidth="1"/>
    <col min="266" max="266" width="15.7109375" style="44" customWidth="1"/>
    <col min="267" max="267" width="14.7109375" style="44" customWidth="1"/>
    <col min="268" max="268" width="15" style="44" customWidth="1"/>
    <col min="269" max="270" width="14.28515625" style="44" customWidth="1"/>
    <col min="271" max="271" width="0" style="44" hidden="1" customWidth="1"/>
    <col min="272" max="272" width="18.85546875" style="44" customWidth="1"/>
    <col min="273" max="285" width="8" style="44" customWidth="1"/>
    <col min="286" max="289" width="9.28515625" style="44" customWidth="1"/>
    <col min="290" max="317" width="9.140625" style="44"/>
    <col min="318" max="318" width="64" style="44" customWidth="1"/>
    <col min="319" max="319" width="97.85546875" style="44" customWidth="1"/>
    <col min="320" max="513" width="9.140625" style="44"/>
    <col min="514" max="514" width="1.28515625" style="44" customWidth="1"/>
    <col min="515" max="515" width="44.85546875" style="44" customWidth="1"/>
    <col min="516" max="516" width="47.28515625" style="44" customWidth="1"/>
    <col min="517" max="517" width="8.140625" style="44" customWidth="1"/>
    <col min="518" max="518" width="8.28515625" style="44" customWidth="1"/>
    <col min="519" max="519" width="5.42578125" style="44" customWidth="1"/>
    <col min="520" max="520" width="8.5703125" style="44" customWidth="1"/>
    <col min="521" max="521" width="13.7109375" style="44" customWidth="1"/>
    <col min="522" max="522" width="15.7109375" style="44" customWidth="1"/>
    <col min="523" max="523" width="14.7109375" style="44" customWidth="1"/>
    <col min="524" max="524" width="15" style="44" customWidth="1"/>
    <col min="525" max="526" width="14.28515625" style="44" customWidth="1"/>
    <col min="527" max="527" width="0" style="44" hidden="1" customWidth="1"/>
    <col min="528" max="528" width="18.85546875" style="44" customWidth="1"/>
    <col min="529" max="541" width="8" style="44" customWidth="1"/>
    <col min="542" max="545" width="9.28515625" style="44" customWidth="1"/>
    <col min="546" max="573" width="9.140625" style="44"/>
    <col min="574" max="574" width="64" style="44" customWidth="1"/>
    <col min="575" max="575" width="97.85546875" style="44" customWidth="1"/>
    <col min="576" max="769" width="9.140625" style="44"/>
    <col min="770" max="770" width="1.28515625" style="44" customWidth="1"/>
    <col min="771" max="771" width="44.85546875" style="44" customWidth="1"/>
    <col min="772" max="772" width="47.28515625" style="44" customWidth="1"/>
    <col min="773" max="773" width="8.140625" style="44" customWidth="1"/>
    <col min="774" max="774" width="8.28515625" style="44" customWidth="1"/>
    <col min="775" max="775" width="5.42578125" style="44" customWidth="1"/>
    <col min="776" max="776" width="8.5703125" style="44" customWidth="1"/>
    <col min="777" max="777" width="13.7109375" style="44" customWidth="1"/>
    <col min="778" max="778" width="15.7109375" style="44" customWidth="1"/>
    <col min="779" max="779" width="14.7109375" style="44" customWidth="1"/>
    <col min="780" max="780" width="15" style="44" customWidth="1"/>
    <col min="781" max="782" width="14.28515625" style="44" customWidth="1"/>
    <col min="783" max="783" width="0" style="44" hidden="1" customWidth="1"/>
    <col min="784" max="784" width="18.85546875" style="44" customWidth="1"/>
    <col min="785" max="797" width="8" style="44" customWidth="1"/>
    <col min="798" max="801" width="9.28515625" style="44" customWidth="1"/>
    <col min="802" max="829" width="9.140625" style="44"/>
    <col min="830" max="830" width="64" style="44" customWidth="1"/>
    <col min="831" max="831" width="97.85546875" style="44" customWidth="1"/>
    <col min="832" max="1025" width="9.140625" style="44"/>
    <col min="1026" max="1026" width="1.28515625" style="44" customWidth="1"/>
    <col min="1027" max="1027" width="44.85546875" style="44" customWidth="1"/>
    <col min="1028" max="1028" width="47.28515625" style="44" customWidth="1"/>
    <col min="1029" max="1029" width="8.140625" style="44" customWidth="1"/>
    <col min="1030" max="1030" width="8.28515625" style="44" customWidth="1"/>
    <col min="1031" max="1031" width="5.42578125" style="44" customWidth="1"/>
    <col min="1032" max="1032" width="8.5703125" style="44" customWidth="1"/>
    <col min="1033" max="1033" width="13.7109375" style="44" customWidth="1"/>
    <col min="1034" max="1034" width="15.7109375" style="44" customWidth="1"/>
    <col min="1035" max="1035" width="14.7109375" style="44" customWidth="1"/>
    <col min="1036" max="1036" width="15" style="44" customWidth="1"/>
    <col min="1037" max="1038" width="14.28515625" style="44" customWidth="1"/>
    <col min="1039" max="1039" width="0" style="44" hidden="1" customWidth="1"/>
    <col min="1040" max="1040" width="18.85546875" style="44" customWidth="1"/>
    <col min="1041" max="1053" width="8" style="44" customWidth="1"/>
    <col min="1054" max="1057" width="9.28515625" style="44" customWidth="1"/>
    <col min="1058" max="1085" width="9.140625" style="44"/>
    <col min="1086" max="1086" width="64" style="44" customWidth="1"/>
    <col min="1087" max="1087" width="97.85546875" style="44" customWidth="1"/>
    <col min="1088" max="1281" width="9.140625" style="44"/>
    <col min="1282" max="1282" width="1.28515625" style="44" customWidth="1"/>
    <col min="1283" max="1283" width="44.85546875" style="44" customWidth="1"/>
    <col min="1284" max="1284" width="47.28515625" style="44" customWidth="1"/>
    <col min="1285" max="1285" width="8.140625" style="44" customWidth="1"/>
    <col min="1286" max="1286" width="8.28515625" style="44" customWidth="1"/>
    <col min="1287" max="1287" width="5.42578125" style="44" customWidth="1"/>
    <col min="1288" max="1288" width="8.5703125" style="44" customWidth="1"/>
    <col min="1289" max="1289" width="13.7109375" style="44" customWidth="1"/>
    <col min="1290" max="1290" width="15.7109375" style="44" customWidth="1"/>
    <col min="1291" max="1291" width="14.7109375" style="44" customWidth="1"/>
    <col min="1292" max="1292" width="15" style="44" customWidth="1"/>
    <col min="1293" max="1294" width="14.28515625" style="44" customWidth="1"/>
    <col min="1295" max="1295" width="0" style="44" hidden="1" customWidth="1"/>
    <col min="1296" max="1296" width="18.85546875" style="44" customWidth="1"/>
    <col min="1297" max="1309" width="8" style="44" customWidth="1"/>
    <col min="1310" max="1313" width="9.28515625" style="44" customWidth="1"/>
    <col min="1314" max="1341" width="9.140625" style="44"/>
    <col min="1342" max="1342" width="64" style="44" customWidth="1"/>
    <col min="1343" max="1343" width="97.85546875" style="44" customWidth="1"/>
    <col min="1344" max="1537" width="9.140625" style="44"/>
    <col min="1538" max="1538" width="1.28515625" style="44" customWidth="1"/>
    <col min="1539" max="1539" width="44.85546875" style="44" customWidth="1"/>
    <col min="1540" max="1540" width="47.28515625" style="44" customWidth="1"/>
    <col min="1541" max="1541" width="8.140625" style="44" customWidth="1"/>
    <col min="1542" max="1542" width="8.28515625" style="44" customWidth="1"/>
    <col min="1543" max="1543" width="5.42578125" style="44" customWidth="1"/>
    <col min="1544" max="1544" width="8.5703125" style="44" customWidth="1"/>
    <col min="1545" max="1545" width="13.7109375" style="44" customWidth="1"/>
    <col min="1546" max="1546" width="15.7109375" style="44" customWidth="1"/>
    <col min="1547" max="1547" width="14.7109375" style="44" customWidth="1"/>
    <col min="1548" max="1548" width="15" style="44" customWidth="1"/>
    <col min="1549" max="1550" width="14.28515625" style="44" customWidth="1"/>
    <col min="1551" max="1551" width="0" style="44" hidden="1" customWidth="1"/>
    <col min="1552" max="1552" width="18.85546875" style="44" customWidth="1"/>
    <col min="1553" max="1565" width="8" style="44" customWidth="1"/>
    <col min="1566" max="1569" width="9.28515625" style="44" customWidth="1"/>
    <col min="1570" max="1597" width="9.140625" style="44"/>
    <col min="1598" max="1598" width="64" style="44" customWidth="1"/>
    <col min="1599" max="1599" width="97.85546875" style="44" customWidth="1"/>
    <col min="1600" max="1793" width="9.140625" style="44"/>
    <col min="1794" max="1794" width="1.28515625" style="44" customWidth="1"/>
    <col min="1795" max="1795" width="44.85546875" style="44" customWidth="1"/>
    <col min="1796" max="1796" width="47.28515625" style="44" customWidth="1"/>
    <col min="1797" max="1797" width="8.140625" style="44" customWidth="1"/>
    <col min="1798" max="1798" width="8.28515625" style="44" customWidth="1"/>
    <col min="1799" max="1799" width="5.42578125" style="44" customWidth="1"/>
    <col min="1800" max="1800" width="8.5703125" style="44" customWidth="1"/>
    <col min="1801" max="1801" width="13.7109375" style="44" customWidth="1"/>
    <col min="1802" max="1802" width="15.7109375" style="44" customWidth="1"/>
    <col min="1803" max="1803" width="14.7109375" style="44" customWidth="1"/>
    <col min="1804" max="1804" width="15" style="44" customWidth="1"/>
    <col min="1805" max="1806" width="14.28515625" style="44" customWidth="1"/>
    <col min="1807" max="1807" width="0" style="44" hidden="1" customWidth="1"/>
    <col min="1808" max="1808" width="18.85546875" style="44" customWidth="1"/>
    <col min="1809" max="1821" width="8" style="44" customWidth="1"/>
    <col min="1822" max="1825" width="9.28515625" style="44" customWidth="1"/>
    <col min="1826" max="1853" width="9.140625" style="44"/>
    <col min="1854" max="1854" width="64" style="44" customWidth="1"/>
    <col min="1855" max="1855" width="97.85546875" style="44" customWidth="1"/>
    <col min="1856" max="2049" width="9.140625" style="44"/>
    <col min="2050" max="2050" width="1.28515625" style="44" customWidth="1"/>
    <col min="2051" max="2051" width="44.85546875" style="44" customWidth="1"/>
    <col min="2052" max="2052" width="47.28515625" style="44" customWidth="1"/>
    <col min="2053" max="2053" width="8.140625" style="44" customWidth="1"/>
    <col min="2054" max="2054" width="8.28515625" style="44" customWidth="1"/>
    <col min="2055" max="2055" width="5.42578125" style="44" customWidth="1"/>
    <col min="2056" max="2056" width="8.5703125" style="44" customWidth="1"/>
    <col min="2057" max="2057" width="13.7109375" style="44" customWidth="1"/>
    <col min="2058" max="2058" width="15.7109375" style="44" customWidth="1"/>
    <col min="2059" max="2059" width="14.7109375" style="44" customWidth="1"/>
    <col min="2060" max="2060" width="15" style="44" customWidth="1"/>
    <col min="2061" max="2062" width="14.28515625" style="44" customWidth="1"/>
    <col min="2063" max="2063" width="0" style="44" hidden="1" customWidth="1"/>
    <col min="2064" max="2064" width="18.85546875" style="44" customWidth="1"/>
    <col min="2065" max="2077" width="8" style="44" customWidth="1"/>
    <col min="2078" max="2081" width="9.28515625" style="44" customWidth="1"/>
    <col min="2082" max="2109" width="9.140625" style="44"/>
    <col min="2110" max="2110" width="64" style="44" customWidth="1"/>
    <col min="2111" max="2111" width="97.85546875" style="44" customWidth="1"/>
    <col min="2112" max="2305" width="9.140625" style="44"/>
    <col min="2306" max="2306" width="1.28515625" style="44" customWidth="1"/>
    <col min="2307" max="2307" width="44.85546875" style="44" customWidth="1"/>
    <col min="2308" max="2308" width="47.28515625" style="44" customWidth="1"/>
    <col min="2309" max="2309" width="8.140625" style="44" customWidth="1"/>
    <col min="2310" max="2310" width="8.28515625" style="44" customWidth="1"/>
    <col min="2311" max="2311" width="5.42578125" style="44" customWidth="1"/>
    <col min="2312" max="2312" width="8.5703125" style="44" customWidth="1"/>
    <col min="2313" max="2313" width="13.7109375" style="44" customWidth="1"/>
    <col min="2314" max="2314" width="15.7109375" style="44" customWidth="1"/>
    <col min="2315" max="2315" width="14.7109375" style="44" customWidth="1"/>
    <col min="2316" max="2316" width="15" style="44" customWidth="1"/>
    <col min="2317" max="2318" width="14.28515625" style="44" customWidth="1"/>
    <col min="2319" max="2319" width="0" style="44" hidden="1" customWidth="1"/>
    <col min="2320" max="2320" width="18.85546875" style="44" customWidth="1"/>
    <col min="2321" max="2333" width="8" style="44" customWidth="1"/>
    <col min="2334" max="2337" width="9.28515625" style="44" customWidth="1"/>
    <col min="2338" max="2365" width="9.140625" style="44"/>
    <col min="2366" max="2366" width="64" style="44" customWidth="1"/>
    <col min="2367" max="2367" width="97.85546875" style="44" customWidth="1"/>
    <col min="2368" max="2561" width="9.140625" style="44"/>
    <col min="2562" max="2562" width="1.28515625" style="44" customWidth="1"/>
    <col min="2563" max="2563" width="44.85546875" style="44" customWidth="1"/>
    <col min="2564" max="2564" width="47.28515625" style="44" customWidth="1"/>
    <col min="2565" max="2565" width="8.140625" style="44" customWidth="1"/>
    <col min="2566" max="2566" width="8.28515625" style="44" customWidth="1"/>
    <col min="2567" max="2567" width="5.42578125" style="44" customWidth="1"/>
    <col min="2568" max="2568" width="8.5703125" style="44" customWidth="1"/>
    <col min="2569" max="2569" width="13.7109375" style="44" customWidth="1"/>
    <col min="2570" max="2570" width="15.7109375" style="44" customWidth="1"/>
    <col min="2571" max="2571" width="14.7109375" style="44" customWidth="1"/>
    <col min="2572" max="2572" width="15" style="44" customWidth="1"/>
    <col min="2573" max="2574" width="14.28515625" style="44" customWidth="1"/>
    <col min="2575" max="2575" width="0" style="44" hidden="1" customWidth="1"/>
    <col min="2576" max="2576" width="18.85546875" style="44" customWidth="1"/>
    <col min="2577" max="2589" width="8" style="44" customWidth="1"/>
    <col min="2590" max="2593" width="9.28515625" style="44" customWidth="1"/>
    <col min="2594" max="2621" width="9.140625" style="44"/>
    <col min="2622" max="2622" width="64" style="44" customWidth="1"/>
    <col min="2623" max="2623" width="97.85546875" style="44" customWidth="1"/>
    <col min="2624" max="2817" width="9.140625" style="44"/>
    <col min="2818" max="2818" width="1.28515625" style="44" customWidth="1"/>
    <col min="2819" max="2819" width="44.85546875" style="44" customWidth="1"/>
    <col min="2820" max="2820" width="47.28515625" style="44" customWidth="1"/>
    <col min="2821" max="2821" width="8.140625" style="44" customWidth="1"/>
    <col min="2822" max="2822" width="8.28515625" style="44" customWidth="1"/>
    <col min="2823" max="2823" width="5.42578125" style="44" customWidth="1"/>
    <col min="2824" max="2824" width="8.5703125" style="44" customWidth="1"/>
    <col min="2825" max="2825" width="13.7109375" style="44" customWidth="1"/>
    <col min="2826" max="2826" width="15.7109375" style="44" customWidth="1"/>
    <col min="2827" max="2827" width="14.7109375" style="44" customWidth="1"/>
    <col min="2828" max="2828" width="15" style="44" customWidth="1"/>
    <col min="2829" max="2830" width="14.28515625" style="44" customWidth="1"/>
    <col min="2831" max="2831" width="0" style="44" hidden="1" customWidth="1"/>
    <col min="2832" max="2832" width="18.85546875" style="44" customWidth="1"/>
    <col min="2833" max="2845" width="8" style="44" customWidth="1"/>
    <col min="2846" max="2849" width="9.28515625" style="44" customWidth="1"/>
    <col min="2850" max="2877" width="9.140625" style="44"/>
    <col min="2878" max="2878" width="64" style="44" customWidth="1"/>
    <col min="2879" max="2879" width="97.85546875" style="44" customWidth="1"/>
    <col min="2880" max="3073" width="9.140625" style="44"/>
    <col min="3074" max="3074" width="1.28515625" style="44" customWidth="1"/>
    <col min="3075" max="3075" width="44.85546875" style="44" customWidth="1"/>
    <col min="3076" max="3076" width="47.28515625" style="44" customWidth="1"/>
    <col min="3077" max="3077" width="8.140625" style="44" customWidth="1"/>
    <col min="3078" max="3078" width="8.28515625" style="44" customWidth="1"/>
    <col min="3079" max="3079" width="5.42578125" style="44" customWidth="1"/>
    <col min="3080" max="3080" width="8.5703125" style="44" customWidth="1"/>
    <col min="3081" max="3081" width="13.7109375" style="44" customWidth="1"/>
    <col min="3082" max="3082" width="15.7109375" style="44" customWidth="1"/>
    <col min="3083" max="3083" width="14.7109375" style="44" customWidth="1"/>
    <col min="3084" max="3084" width="15" style="44" customWidth="1"/>
    <col min="3085" max="3086" width="14.28515625" style="44" customWidth="1"/>
    <col min="3087" max="3087" width="0" style="44" hidden="1" customWidth="1"/>
    <col min="3088" max="3088" width="18.85546875" style="44" customWidth="1"/>
    <col min="3089" max="3101" width="8" style="44" customWidth="1"/>
    <col min="3102" max="3105" width="9.28515625" style="44" customWidth="1"/>
    <col min="3106" max="3133" width="9.140625" style="44"/>
    <col min="3134" max="3134" width="64" style="44" customWidth="1"/>
    <col min="3135" max="3135" width="97.85546875" style="44" customWidth="1"/>
    <col min="3136" max="3329" width="9.140625" style="44"/>
    <col min="3330" max="3330" width="1.28515625" style="44" customWidth="1"/>
    <col min="3331" max="3331" width="44.85546875" style="44" customWidth="1"/>
    <col min="3332" max="3332" width="47.28515625" style="44" customWidth="1"/>
    <col min="3333" max="3333" width="8.140625" style="44" customWidth="1"/>
    <col min="3334" max="3334" width="8.28515625" style="44" customWidth="1"/>
    <col min="3335" max="3335" width="5.42578125" style="44" customWidth="1"/>
    <col min="3336" max="3336" width="8.5703125" style="44" customWidth="1"/>
    <col min="3337" max="3337" width="13.7109375" style="44" customWidth="1"/>
    <col min="3338" max="3338" width="15.7109375" style="44" customWidth="1"/>
    <col min="3339" max="3339" width="14.7109375" style="44" customWidth="1"/>
    <col min="3340" max="3340" width="15" style="44" customWidth="1"/>
    <col min="3341" max="3342" width="14.28515625" style="44" customWidth="1"/>
    <col min="3343" max="3343" width="0" style="44" hidden="1" customWidth="1"/>
    <col min="3344" max="3344" width="18.85546875" style="44" customWidth="1"/>
    <col min="3345" max="3357" width="8" style="44" customWidth="1"/>
    <col min="3358" max="3361" width="9.28515625" style="44" customWidth="1"/>
    <col min="3362" max="3389" width="9.140625" style="44"/>
    <col min="3390" max="3390" width="64" style="44" customWidth="1"/>
    <col min="3391" max="3391" width="97.85546875" style="44" customWidth="1"/>
    <col min="3392" max="3585" width="9.140625" style="44"/>
    <col min="3586" max="3586" width="1.28515625" style="44" customWidth="1"/>
    <col min="3587" max="3587" width="44.85546875" style="44" customWidth="1"/>
    <col min="3588" max="3588" width="47.28515625" style="44" customWidth="1"/>
    <col min="3589" max="3589" width="8.140625" style="44" customWidth="1"/>
    <col min="3590" max="3590" width="8.28515625" style="44" customWidth="1"/>
    <col min="3591" max="3591" width="5.42578125" style="44" customWidth="1"/>
    <col min="3592" max="3592" width="8.5703125" style="44" customWidth="1"/>
    <col min="3593" max="3593" width="13.7109375" style="44" customWidth="1"/>
    <col min="3594" max="3594" width="15.7109375" style="44" customWidth="1"/>
    <col min="3595" max="3595" width="14.7109375" style="44" customWidth="1"/>
    <col min="3596" max="3596" width="15" style="44" customWidth="1"/>
    <col min="3597" max="3598" width="14.28515625" style="44" customWidth="1"/>
    <col min="3599" max="3599" width="0" style="44" hidden="1" customWidth="1"/>
    <col min="3600" max="3600" width="18.85546875" style="44" customWidth="1"/>
    <col min="3601" max="3613" width="8" style="44" customWidth="1"/>
    <col min="3614" max="3617" width="9.28515625" style="44" customWidth="1"/>
    <col min="3618" max="3645" width="9.140625" style="44"/>
    <col min="3646" max="3646" width="64" style="44" customWidth="1"/>
    <col min="3647" max="3647" width="97.85546875" style="44" customWidth="1"/>
    <col min="3648" max="3841" width="9.140625" style="44"/>
    <col min="3842" max="3842" width="1.28515625" style="44" customWidth="1"/>
    <col min="3843" max="3843" width="44.85546875" style="44" customWidth="1"/>
    <col min="3844" max="3844" width="47.28515625" style="44" customWidth="1"/>
    <col min="3845" max="3845" width="8.140625" style="44" customWidth="1"/>
    <col min="3846" max="3846" width="8.28515625" style="44" customWidth="1"/>
    <col min="3847" max="3847" width="5.42578125" style="44" customWidth="1"/>
    <col min="3848" max="3848" width="8.5703125" style="44" customWidth="1"/>
    <col min="3849" max="3849" width="13.7109375" style="44" customWidth="1"/>
    <col min="3850" max="3850" width="15.7109375" style="44" customWidth="1"/>
    <col min="3851" max="3851" width="14.7109375" style="44" customWidth="1"/>
    <col min="3852" max="3852" width="15" style="44" customWidth="1"/>
    <col min="3853" max="3854" width="14.28515625" style="44" customWidth="1"/>
    <col min="3855" max="3855" width="0" style="44" hidden="1" customWidth="1"/>
    <col min="3856" max="3856" width="18.85546875" style="44" customWidth="1"/>
    <col min="3857" max="3869" width="8" style="44" customWidth="1"/>
    <col min="3870" max="3873" width="9.28515625" style="44" customWidth="1"/>
    <col min="3874" max="3901" width="9.140625" style="44"/>
    <col min="3902" max="3902" width="64" style="44" customWidth="1"/>
    <col min="3903" max="3903" width="97.85546875" style="44" customWidth="1"/>
    <col min="3904" max="4097" width="9.140625" style="44"/>
    <col min="4098" max="4098" width="1.28515625" style="44" customWidth="1"/>
    <col min="4099" max="4099" width="44.85546875" style="44" customWidth="1"/>
    <col min="4100" max="4100" width="47.28515625" style="44" customWidth="1"/>
    <col min="4101" max="4101" width="8.140625" style="44" customWidth="1"/>
    <col min="4102" max="4102" width="8.28515625" style="44" customWidth="1"/>
    <col min="4103" max="4103" width="5.42578125" style="44" customWidth="1"/>
    <col min="4104" max="4104" width="8.5703125" style="44" customWidth="1"/>
    <col min="4105" max="4105" width="13.7109375" style="44" customWidth="1"/>
    <col min="4106" max="4106" width="15.7109375" style="44" customWidth="1"/>
    <col min="4107" max="4107" width="14.7109375" style="44" customWidth="1"/>
    <col min="4108" max="4108" width="15" style="44" customWidth="1"/>
    <col min="4109" max="4110" width="14.28515625" style="44" customWidth="1"/>
    <col min="4111" max="4111" width="0" style="44" hidden="1" customWidth="1"/>
    <col min="4112" max="4112" width="18.85546875" style="44" customWidth="1"/>
    <col min="4113" max="4125" width="8" style="44" customWidth="1"/>
    <col min="4126" max="4129" width="9.28515625" style="44" customWidth="1"/>
    <col min="4130" max="4157" width="9.140625" style="44"/>
    <col min="4158" max="4158" width="64" style="44" customWidth="1"/>
    <col min="4159" max="4159" width="97.85546875" style="44" customWidth="1"/>
    <col min="4160" max="4353" width="9.140625" style="44"/>
    <col min="4354" max="4354" width="1.28515625" style="44" customWidth="1"/>
    <col min="4355" max="4355" width="44.85546875" style="44" customWidth="1"/>
    <col min="4356" max="4356" width="47.28515625" style="44" customWidth="1"/>
    <col min="4357" max="4357" width="8.140625" style="44" customWidth="1"/>
    <col min="4358" max="4358" width="8.28515625" style="44" customWidth="1"/>
    <col min="4359" max="4359" width="5.42578125" style="44" customWidth="1"/>
    <col min="4360" max="4360" width="8.5703125" style="44" customWidth="1"/>
    <col min="4361" max="4361" width="13.7109375" style="44" customWidth="1"/>
    <col min="4362" max="4362" width="15.7109375" style="44" customWidth="1"/>
    <col min="4363" max="4363" width="14.7109375" style="44" customWidth="1"/>
    <col min="4364" max="4364" width="15" style="44" customWidth="1"/>
    <col min="4365" max="4366" width="14.28515625" style="44" customWidth="1"/>
    <col min="4367" max="4367" width="0" style="44" hidden="1" customWidth="1"/>
    <col min="4368" max="4368" width="18.85546875" style="44" customWidth="1"/>
    <col min="4369" max="4381" width="8" style="44" customWidth="1"/>
    <col min="4382" max="4385" width="9.28515625" style="44" customWidth="1"/>
    <col min="4386" max="4413" width="9.140625" style="44"/>
    <col min="4414" max="4414" width="64" style="44" customWidth="1"/>
    <col min="4415" max="4415" width="97.85546875" style="44" customWidth="1"/>
    <col min="4416" max="4609" width="9.140625" style="44"/>
    <col min="4610" max="4610" width="1.28515625" style="44" customWidth="1"/>
    <col min="4611" max="4611" width="44.85546875" style="44" customWidth="1"/>
    <col min="4612" max="4612" width="47.28515625" style="44" customWidth="1"/>
    <col min="4613" max="4613" width="8.140625" style="44" customWidth="1"/>
    <col min="4614" max="4614" width="8.28515625" style="44" customWidth="1"/>
    <col min="4615" max="4615" width="5.42578125" style="44" customWidth="1"/>
    <col min="4616" max="4616" width="8.5703125" style="44" customWidth="1"/>
    <col min="4617" max="4617" width="13.7109375" style="44" customWidth="1"/>
    <col min="4618" max="4618" width="15.7109375" style="44" customWidth="1"/>
    <col min="4619" max="4619" width="14.7109375" style="44" customWidth="1"/>
    <col min="4620" max="4620" width="15" style="44" customWidth="1"/>
    <col min="4621" max="4622" width="14.28515625" style="44" customWidth="1"/>
    <col min="4623" max="4623" width="0" style="44" hidden="1" customWidth="1"/>
    <col min="4624" max="4624" width="18.85546875" style="44" customWidth="1"/>
    <col min="4625" max="4637" width="8" style="44" customWidth="1"/>
    <col min="4638" max="4641" width="9.28515625" style="44" customWidth="1"/>
    <col min="4642" max="4669" width="9.140625" style="44"/>
    <col min="4670" max="4670" width="64" style="44" customWidth="1"/>
    <col min="4671" max="4671" width="97.85546875" style="44" customWidth="1"/>
    <col min="4672" max="4865" width="9.140625" style="44"/>
    <col min="4866" max="4866" width="1.28515625" style="44" customWidth="1"/>
    <col min="4867" max="4867" width="44.85546875" style="44" customWidth="1"/>
    <col min="4868" max="4868" width="47.28515625" style="44" customWidth="1"/>
    <col min="4869" max="4869" width="8.140625" style="44" customWidth="1"/>
    <col min="4870" max="4870" width="8.28515625" style="44" customWidth="1"/>
    <col min="4871" max="4871" width="5.42578125" style="44" customWidth="1"/>
    <col min="4872" max="4872" width="8.5703125" style="44" customWidth="1"/>
    <col min="4873" max="4873" width="13.7109375" style="44" customWidth="1"/>
    <col min="4874" max="4874" width="15.7109375" style="44" customWidth="1"/>
    <col min="4875" max="4875" width="14.7109375" style="44" customWidth="1"/>
    <col min="4876" max="4876" width="15" style="44" customWidth="1"/>
    <col min="4877" max="4878" width="14.28515625" style="44" customWidth="1"/>
    <col min="4879" max="4879" width="0" style="44" hidden="1" customWidth="1"/>
    <col min="4880" max="4880" width="18.85546875" style="44" customWidth="1"/>
    <col min="4881" max="4893" width="8" style="44" customWidth="1"/>
    <col min="4894" max="4897" width="9.28515625" style="44" customWidth="1"/>
    <col min="4898" max="4925" width="9.140625" style="44"/>
    <col min="4926" max="4926" width="64" style="44" customWidth="1"/>
    <col min="4927" max="4927" width="97.85546875" style="44" customWidth="1"/>
    <col min="4928" max="5121" width="9.140625" style="44"/>
    <col min="5122" max="5122" width="1.28515625" style="44" customWidth="1"/>
    <col min="5123" max="5123" width="44.85546875" style="44" customWidth="1"/>
    <col min="5124" max="5124" width="47.28515625" style="44" customWidth="1"/>
    <col min="5125" max="5125" width="8.140625" style="44" customWidth="1"/>
    <col min="5126" max="5126" width="8.28515625" style="44" customWidth="1"/>
    <col min="5127" max="5127" width="5.42578125" style="44" customWidth="1"/>
    <col min="5128" max="5128" width="8.5703125" style="44" customWidth="1"/>
    <col min="5129" max="5129" width="13.7109375" style="44" customWidth="1"/>
    <col min="5130" max="5130" width="15.7109375" style="44" customWidth="1"/>
    <col min="5131" max="5131" width="14.7109375" style="44" customWidth="1"/>
    <col min="5132" max="5132" width="15" style="44" customWidth="1"/>
    <col min="5133" max="5134" width="14.28515625" style="44" customWidth="1"/>
    <col min="5135" max="5135" width="0" style="44" hidden="1" customWidth="1"/>
    <col min="5136" max="5136" width="18.85546875" style="44" customWidth="1"/>
    <col min="5137" max="5149" width="8" style="44" customWidth="1"/>
    <col min="5150" max="5153" width="9.28515625" style="44" customWidth="1"/>
    <col min="5154" max="5181" width="9.140625" style="44"/>
    <col min="5182" max="5182" width="64" style="44" customWidth="1"/>
    <col min="5183" max="5183" width="97.85546875" style="44" customWidth="1"/>
    <col min="5184" max="5377" width="9.140625" style="44"/>
    <col min="5378" max="5378" width="1.28515625" style="44" customWidth="1"/>
    <col min="5379" max="5379" width="44.85546875" style="44" customWidth="1"/>
    <col min="5380" max="5380" width="47.28515625" style="44" customWidth="1"/>
    <col min="5381" max="5381" width="8.140625" style="44" customWidth="1"/>
    <col min="5382" max="5382" width="8.28515625" style="44" customWidth="1"/>
    <col min="5383" max="5383" width="5.42578125" style="44" customWidth="1"/>
    <col min="5384" max="5384" width="8.5703125" style="44" customWidth="1"/>
    <col min="5385" max="5385" width="13.7109375" style="44" customWidth="1"/>
    <col min="5386" max="5386" width="15.7109375" style="44" customWidth="1"/>
    <col min="5387" max="5387" width="14.7109375" style="44" customWidth="1"/>
    <col min="5388" max="5388" width="15" style="44" customWidth="1"/>
    <col min="5389" max="5390" width="14.28515625" style="44" customWidth="1"/>
    <col min="5391" max="5391" width="0" style="44" hidden="1" customWidth="1"/>
    <col min="5392" max="5392" width="18.85546875" style="44" customWidth="1"/>
    <col min="5393" max="5405" width="8" style="44" customWidth="1"/>
    <col min="5406" max="5409" width="9.28515625" style="44" customWidth="1"/>
    <col min="5410" max="5437" width="9.140625" style="44"/>
    <col min="5438" max="5438" width="64" style="44" customWidth="1"/>
    <col min="5439" max="5439" width="97.85546875" style="44" customWidth="1"/>
    <col min="5440" max="5633" width="9.140625" style="44"/>
    <col min="5634" max="5634" width="1.28515625" style="44" customWidth="1"/>
    <col min="5635" max="5635" width="44.85546875" style="44" customWidth="1"/>
    <col min="5636" max="5636" width="47.28515625" style="44" customWidth="1"/>
    <col min="5637" max="5637" width="8.140625" style="44" customWidth="1"/>
    <col min="5638" max="5638" width="8.28515625" style="44" customWidth="1"/>
    <col min="5639" max="5639" width="5.42578125" style="44" customWidth="1"/>
    <col min="5640" max="5640" width="8.5703125" style="44" customWidth="1"/>
    <col min="5641" max="5641" width="13.7109375" style="44" customWidth="1"/>
    <col min="5642" max="5642" width="15.7109375" style="44" customWidth="1"/>
    <col min="5643" max="5643" width="14.7109375" style="44" customWidth="1"/>
    <col min="5644" max="5644" width="15" style="44" customWidth="1"/>
    <col min="5645" max="5646" width="14.28515625" style="44" customWidth="1"/>
    <col min="5647" max="5647" width="0" style="44" hidden="1" customWidth="1"/>
    <col min="5648" max="5648" width="18.85546875" style="44" customWidth="1"/>
    <col min="5649" max="5661" width="8" style="44" customWidth="1"/>
    <col min="5662" max="5665" width="9.28515625" style="44" customWidth="1"/>
    <col min="5666" max="5693" width="9.140625" style="44"/>
    <col min="5694" max="5694" width="64" style="44" customWidth="1"/>
    <col min="5695" max="5695" width="97.85546875" style="44" customWidth="1"/>
    <col min="5696" max="5889" width="9.140625" style="44"/>
    <col min="5890" max="5890" width="1.28515625" style="44" customWidth="1"/>
    <col min="5891" max="5891" width="44.85546875" style="44" customWidth="1"/>
    <col min="5892" max="5892" width="47.28515625" style="44" customWidth="1"/>
    <col min="5893" max="5893" width="8.140625" style="44" customWidth="1"/>
    <col min="5894" max="5894" width="8.28515625" style="44" customWidth="1"/>
    <col min="5895" max="5895" width="5.42578125" style="44" customWidth="1"/>
    <col min="5896" max="5896" width="8.5703125" style="44" customWidth="1"/>
    <col min="5897" max="5897" width="13.7109375" style="44" customWidth="1"/>
    <col min="5898" max="5898" width="15.7109375" style="44" customWidth="1"/>
    <col min="5899" max="5899" width="14.7109375" style="44" customWidth="1"/>
    <col min="5900" max="5900" width="15" style="44" customWidth="1"/>
    <col min="5901" max="5902" width="14.28515625" style="44" customWidth="1"/>
    <col min="5903" max="5903" width="0" style="44" hidden="1" customWidth="1"/>
    <col min="5904" max="5904" width="18.85546875" style="44" customWidth="1"/>
    <col min="5905" max="5917" width="8" style="44" customWidth="1"/>
    <col min="5918" max="5921" width="9.28515625" style="44" customWidth="1"/>
    <col min="5922" max="5949" width="9.140625" style="44"/>
    <col min="5950" max="5950" width="64" style="44" customWidth="1"/>
    <col min="5951" max="5951" width="97.85546875" style="44" customWidth="1"/>
    <col min="5952" max="6145" width="9.140625" style="44"/>
    <col min="6146" max="6146" width="1.28515625" style="44" customWidth="1"/>
    <col min="6147" max="6147" width="44.85546875" style="44" customWidth="1"/>
    <col min="6148" max="6148" width="47.28515625" style="44" customWidth="1"/>
    <col min="6149" max="6149" width="8.140625" style="44" customWidth="1"/>
    <col min="6150" max="6150" width="8.28515625" style="44" customWidth="1"/>
    <col min="6151" max="6151" width="5.42578125" style="44" customWidth="1"/>
    <col min="6152" max="6152" width="8.5703125" style="44" customWidth="1"/>
    <col min="6153" max="6153" width="13.7109375" style="44" customWidth="1"/>
    <col min="6154" max="6154" width="15.7109375" style="44" customWidth="1"/>
    <col min="6155" max="6155" width="14.7109375" style="44" customWidth="1"/>
    <col min="6156" max="6156" width="15" style="44" customWidth="1"/>
    <col min="6157" max="6158" width="14.28515625" style="44" customWidth="1"/>
    <col min="6159" max="6159" width="0" style="44" hidden="1" customWidth="1"/>
    <col min="6160" max="6160" width="18.85546875" style="44" customWidth="1"/>
    <col min="6161" max="6173" width="8" style="44" customWidth="1"/>
    <col min="6174" max="6177" width="9.28515625" style="44" customWidth="1"/>
    <col min="6178" max="6205" width="9.140625" style="44"/>
    <col min="6206" max="6206" width="64" style="44" customWidth="1"/>
    <col min="6207" max="6207" width="97.85546875" style="44" customWidth="1"/>
    <col min="6208" max="6401" width="9.140625" style="44"/>
    <col min="6402" max="6402" width="1.28515625" style="44" customWidth="1"/>
    <col min="6403" max="6403" width="44.85546875" style="44" customWidth="1"/>
    <col min="6404" max="6404" width="47.28515625" style="44" customWidth="1"/>
    <col min="6405" max="6405" width="8.140625" style="44" customWidth="1"/>
    <col min="6406" max="6406" width="8.28515625" style="44" customWidth="1"/>
    <col min="6407" max="6407" width="5.42578125" style="44" customWidth="1"/>
    <col min="6408" max="6408" width="8.5703125" style="44" customWidth="1"/>
    <col min="6409" max="6409" width="13.7109375" style="44" customWidth="1"/>
    <col min="6410" max="6410" width="15.7109375" style="44" customWidth="1"/>
    <col min="6411" max="6411" width="14.7109375" style="44" customWidth="1"/>
    <col min="6412" max="6412" width="15" style="44" customWidth="1"/>
    <col min="6413" max="6414" width="14.28515625" style="44" customWidth="1"/>
    <col min="6415" max="6415" width="0" style="44" hidden="1" customWidth="1"/>
    <col min="6416" max="6416" width="18.85546875" style="44" customWidth="1"/>
    <col min="6417" max="6429" width="8" style="44" customWidth="1"/>
    <col min="6430" max="6433" width="9.28515625" style="44" customWidth="1"/>
    <col min="6434" max="6461" width="9.140625" style="44"/>
    <col min="6462" max="6462" width="64" style="44" customWidth="1"/>
    <col min="6463" max="6463" width="97.85546875" style="44" customWidth="1"/>
    <col min="6464" max="6657" width="9.140625" style="44"/>
    <col min="6658" max="6658" width="1.28515625" style="44" customWidth="1"/>
    <col min="6659" max="6659" width="44.85546875" style="44" customWidth="1"/>
    <col min="6660" max="6660" width="47.28515625" style="44" customWidth="1"/>
    <col min="6661" max="6661" width="8.140625" style="44" customWidth="1"/>
    <col min="6662" max="6662" width="8.28515625" style="44" customWidth="1"/>
    <col min="6663" max="6663" width="5.42578125" style="44" customWidth="1"/>
    <col min="6664" max="6664" width="8.5703125" style="44" customWidth="1"/>
    <col min="6665" max="6665" width="13.7109375" style="44" customWidth="1"/>
    <col min="6666" max="6666" width="15.7109375" style="44" customWidth="1"/>
    <col min="6667" max="6667" width="14.7109375" style="44" customWidth="1"/>
    <col min="6668" max="6668" width="15" style="44" customWidth="1"/>
    <col min="6669" max="6670" width="14.28515625" style="44" customWidth="1"/>
    <col min="6671" max="6671" width="0" style="44" hidden="1" customWidth="1"/>
    <col min="6672" max="6672" width="18.85546875" style="44" customWidth="1"/>
    <col min="6673" max="6685" width="8" style="44" customWidth="1"/>
    <col min="6686" max="6689" width="9.28515625" style="44" customWidth="1"/>
    <col min="6690" max="6717" width="9.140625" style="44"/>
    <col min="6718" max="6718" width="64" style="44" customWidth="1"/>
    <col min="6719" max="6719" width="97.85546875" style="44" customWidth="1"/>
    <col min="6720" max="6913" width="9.140625" style="44"/>
    <col min="6914" max="6914" width="1.28515625" style="44" customWidth="1"/>
    <col min="6915" max="6915" width="44.85546875" style="44" customWidth="1"/>
    <col min="6916" max="6916" width="47.28515625" style="44" customWidth="1"/>
    <col min="6917" max="6917" width="8.140625" style="44" customWidth="1"/>
    <col min="6918" max="6918" width="8.28515625" style="44" customWidth="1"/>
    <col min="6919" max="6919" width="5.42578125" style="44" customWidth="1"/>
    <col min="6920" max="6920" width="8.5703125" style="44" customWidth="1"/>
    <col min="6921" max="6921" width="13.7109375" style="44" customWidth="1"/>
    <col min="6922" max="6922" width="15.7109375" style="44" customWidth="1"/>
    <col min="6923" max="6923" width="14.7109375" style="44" customWidth="1"/>
    <col min="6924" max="6924" width="15" style="44" customWidth="1"/>
    <col min="6925" max="6926" width="14.28515625" style="44" customWidth="1"/>
    <col min="6927" max="6927" width="0" style="44" hidden="1" customWidth="1"/>
    <col min="6928" max="6928" width="18.85546875" style="44" customWidth="1"/>
    <col min="6929" max="6941" width="8" style="44" customWidth="1"/>
    <col min="6942" max="6945" width="9.28515625" style="44" customWidth="1"/>
    <col min="6946" max="6973" width="9.140625" style="44"/>
    <col min="6974" max="6974" width="64" style="44" customWidth="1"/>
    <col min="6975" max="6975" width="97.85546875" style="44" customWidth="1"/>
    <col min="6976" max="7169" width="9.140625" style="44"/>
    <col min="7170" max="7170" width="1.28515625" style="44" customWidth="1"/>
    <col min="7171" max="7171" width="44.85546875" style="44" customWidth="1"/>
    <col min="7172" max="7172" width="47.28515625" style="44" customWidth="1"/>
    <col min="7173" max="7173" width="8.140625" style="44" customWidth="1"/>
    <col min="7174" max="7174" width="8.28515625" style="44" customWidth="1"/>
    <col min="7175" max="7175" width="5.42578125" style="44" customWidth="1"/>
    <col min="7176" max="7176" width="8.5703125" style="44" customWidth="1"/>
    <col min="7177" max="7177" width="13.7109375" style="44" customWidth="1"/>
    <col min="7178" max="7178" width="15.7109375" style="44" customWidth="1"/>
    <col min="7179" max="7179" width="14.7109375" style="44" customWidth="1"/>
    <col min="7180" max="7180" width="15" style="44" customWidth="1"/>
    <col min="7181" max="7182" width="14.28515625" style="44" customWidth="1"/>
    <col min="7183" max="7183" width="0" style="44" hidden="1" customWidth="1"/>
    <col min="7184" max="7184" width="18.85546875" style="44" customWidth="1"/>
    <col min="7185" max="7197" width="8" style="44" customWidth="1"/>
    <col min="7198" max="7201" width="9.28515625" style="44" customWidth="1"/>
    <col min="7202" max="7229" width="9.140625" style="44"/>
    <col min="7230" max="7230" width="64" style="44" customWidth="1"/>
    <col min="7231" max="7231" width="97.85546875" style="44" customWidth="1"/>
    <col min="7232" max="7425" width="9.140625" style="44"/>
    <col min="7426" max="7426" width="1.28515625" style="44" customWidth="1"/>
    <col min="7427" max="7427" width="44.85546875" style="44" customWidth="1"/>
    <col min="7428" max="7428" width="47.28515625" style="44" customWidth="1"/>
    <col min="7429" max="7429" width="8.140625" style="44" customWidth="1"/>
    <col min="7430" max="7430" width="8.28515625" style="44" customWidth="1"/>
    <col min="7431" max="7431" width="5.42578125" style="44" customWidth="1"/>
    <col min="7432" max="7432" width="8.5703125" style="44" customWidth="1"/>
    <col min="7433" max="7433" width="13.7109375" style="44" customWidth="1"/>
    <col min="7434" max="7434" width="15.7109375" style="44" customWidth="1"/>
    <col min="7435" max="7435" width="14.7109375" style="44" customWidth="1"/>
    <col min="7436" max="7436" width="15" style="44" customWidth="1"/>
    <col min="7437" max="7438" width="14.28515625" style="44" customWidth="1"/>
    <col min="7439" max="7439" width="0" style="44" hidden="1" customWidth="1"/>
    <col min="7440" max="7440" width="18.85546875" style="44" customWidth="1"/>
    <col min="7441" max="7453" width="8" style="44" customWidth="1"/>
    <col min="7454" max="7457" width="9.28515625" style="44" customWidth="1"/>
    <col min="7458" max="7485" width="9.140625" style="44"/>
    <col min="7486" max="7486" width="64" style="44" customWidth="1"/>
    <col min="7487" max="7487" width="97.85546875" style="44" customWidth="1"/>
    <col min="7488" max="7681" width="9.140625" style="44"/>
    <col min="7682" max="7682" width="1.28515625" style="44" customWidth="1"/>
    <col min="7683" max="7683" width="44.85546875" style="44" customWidth="1"/>
    <col min="7684" max="7684" width="47.28515625" style="44" customWidth="1"/>
    <col min="7685" max="7685" width="8.140625" style="44" customWidth="1"/>
    <col min="7686" max="7686" width="8.28515625" style="44" customWidth="1"/>
    <col min="7687" max="7687" width="5.42578125" style="44" customWidth="1"/>
    <col min="7688" max="7688" width="8.5703125" style="44" customWidth="1"/>
    <col min="7689" max="7689" width="13.7109375" style="44" customWidth="1"/>
    <col min="7690" max="7690" width="15.7109375" style="44" customWidth="1"/>
    <col min="7691" max="7691" width="14.7109375" style="44" customWidth="1"/>
    <col min="7692" max="7692" width="15" style="44" customWidth="1"/>
    <col min="7693" max="7694" width="14.28515625" style="44" customWidth="1"/>
    <col min="7695" max="7695" width="0" style="44" hidden="1" customWidth="1"/>
    <col min="7696" max="7696" width="18.85546875" style="44" customWidth="1"/>
    <col min="7697" max="7709" width="8" style="44" customWidth="1"/>
    <col min="7710" max="7713" width="9.28515625" style="44" customWidth="1"/>
    <col min="7714" max="7741" width="9.140625" style="44"/>
    <col min="7742" max="7742" width="64" style="44" customWidth="1"/>
    <col min="7743" max="7743" width="97.85546875" style="44" customWidth="1"/>
    <col min="7744" max="7937" width="9.140625" style="44"/>
    <col min="7938" max="7938" width="1.28515625" style="44" customWidth="1"/>
    <col min="7939" max="7939" width="44.85546875" style="44" customWidth="1"/>
    <col min="7940" max="7940" width="47.28515625" style="44" customWidth="1"/>
    <col min="7941" max="7941" width="8.140625" style="44" customWidth="1"/>
    <col min="7942" max="7942" width="8.28515625" style="44" customWidth="1"/>
    <col min="7943" max="7943" width="5.42578125" style="44" customWidth="1"/>
    <col min="7944" max="7944" width="8.5703125" style="44" customWidth="1"/>
    <col min="7945" max="7945" width="13.7109375" style="44" customWidth="1"/>
    <col min="7946" max="7946" width="15.7109375" style="44" customWidth="1"/>
    <col min="7947" max="7947" width="14.7109375" style="44" customWidth="1"/>
    <col min="7948" max="7948" width="15" style="44" customWidth="1"/>
    <col min="7949" max="7950" width="14.28515625" style="44" customWidth="1"/>
    <col min="7951" max="7951" width="0" style="44" hidden="1" customWidth="1"/>
    <col min="7952" max="7952" width="18.85546875" style="44" customWidth="1"/>
    <col min="7953" max="7965" width="8" style="44" customWidth="1"/>
    <col min="7966" max="7969" width="9.28515625" style="44" customWidth="1"/>
    <col min="7970" max="7997" width="9.140625" style="44"/>
    <col min="7998" max="7998" width="64" style="44" customWidth="1"/>
    <col min="7999" max="7999" width="97.85546875" style="44" customWidth="1"/>
    <col min="8000" max="8193" width="9.140625" style="44"/>
    <col min="8194" max="8194" width="1.28515625" style="44" customWidth="1"/>
    <col min="8195" max="8195" width="44.85546875" style="44" customWidth="1"/>
    <col min="8196" max="8196" width="47.28515625" style="44" customWidth="1"/>
    <col min="8197" max="8197" width="8.140625" style="44" customWidth="1"/>
    <col min="8198" max="8198" width="8.28515625" style="44" customWidth="1"/>
    <col min="8199" max="8199" width="5.42578125" style="44" customWidth="1"/>
    <col min="8200" max="8200" width="8.5703125" style="44" customWidth="1"/>
    <col min="8201" max="8201" width="13.7109375" style="44" customWidth="1"/>
    <col min="8202" max="8202" width="15.7109375" style="44" customWidth="1"/>
    <col min="8203" max="8203" width="14.7109375" style="44" customWidth="1"/>
    <col min="8204" max="8204" width="15" style="44" customWidth="1"/>
    <col min="8205" max="8206" width="14.28515625" style="44" customWidth="1"/>
    <col min="8207" max="8207" width="0" style="44" hidden="1" customWidth="1"/>
    <col min="8208" max="8208" width="18.85546875" style="44" customWidth="1"/>
    <col min="8209" max="8221" width="8" style="44" customWidth="1"/>
    <col min="8222" max="8225" width="9.28515625" style="44" customWidth="1"/>
    <col min="8226" max="8253" width="9.140625" style="44"/>
    <col min="8254" max="8254" width="64" style="44" customWidth="1"/>
    <col min="8255" max="8255" width="97.85546875" style="44" customWidth="1"/>
    <col min="8256" max="8449" width="9.140625" style="44"/>
    <col min="8450" max="8450" width="1.28515625" style="44" customWidth="1"/>
    <col min="8451" max="8451" width="44.85546875" style="44" customWidth="1"/>
    <col min="8452" max="8452" width="47.28515625" style="44" customWidth="1"/>
    <col min="8453" max="8453" width="8.140625" style="44" customWidth="1"/>
    <col min="8454" max="8454" width="8.28515625" style="44" customWidth="1"/>
    <col min="8455" max="8455" width="5.42578125" style="44" customWidth="1"/>
    <col min="8456" max="8456" width="8.5703125" style="44" customWidth="1"/>
    <col min="8457" max="8457" width="13.7109375" style="44" customWidth="1"/>
    <col min="8458" max="8458" width="15.7109375" style="44" customWidth="1"/>
    <col min="8459" max="8459" width="14.7109375" style="44" customWidth="1"/>
    <col min="8460" max="8460" width="15" style="44" customWidth="1"/>
    <col min="8461" max="8462" width="14.28515625" style="44" customWidth="1"/>
    <col min="8463" max="8463" width="0" style="44" hidden="1" customWidth="1"/>
    <col min="8464" max="8464" width="18.85546875" style="44" customWidth="1"/>
    <col min="8465" max="8477" width="8" style="44" customWidth="1"/>
    <col min="8478" max="8481" width="9.28515625" style="44" customWidth="1"/>
    <col min="8482" max="8509" width="9.140625" style="44"/>
    <col min="8510" max="8510" width="64" style="44" customWidth="1"/>
    <col min="8511" max="8511" width="97.85546875" style="44" customWidth="1"/>
    <col min="8512" max="8705" width="9.140625" style="44"/>
    <col min="8706" max="8706" width="1.28515625" style="44" customWidth="1"/>
    <col min="8707" max="8707" width="44.85546875" style="44" customWidth="1"/>
    <col min="8708" max="8708" width="47.28515625" style="44" customWidth="1"/>
    <col min="8709" max="8709" width="8.140625" style="44" customWidth="1"/>
    <col min="8710" max="8710" width="8.28515625" style="44" customWidth="1"/>
    <col min="8711" max="8711" width="5.42578125" style="44" customWidth="1"/>
    <col min="8712" max="8712" width="8.5703125" style="44" customWidth="1"/>
    <col min="8713" max="8713" width="13.7109375" style="44" customWidth="1"/>
    <col min="8714" max="8714" width="15.7109375" style="44" customWidth="1"/>
    <col min="8715" max="8715" width="14.7109375" style="44" customWidth="1"/>
    <col min="8716" max="8716" width="15" style="44" customWidth="1"/>
    <col min="8717" max="8718" width="14.28515625" style="44" customWidth="1"/>
    <col min="8719" max="8719" width="0" style="44" hidden="1" customWidth="1"/>
    <col min="8720" max="8720" width="18.85546875" style="44" customWidth="1"/>
    <col min="8721" max="8733" width="8" style="44" customWidth="1"/>
    <col min="8734" max="8737" width="9.28515625" style="44" customWidth="1"/>
    <col min="8738" max="8765" width="9.140625" style="44"/>
    <col min="8766" max="8766" width="64" style="44" customWidth="1"/>
    <col min="8767" max="8767" width="97.85546875" style="44" customWidth="1"/>
    <col min="8768" max="8961" width="9.140625" style="44"/>
    <col min="8962" max="8962" width="1.28515625" style="44" customWidth="1"/>
    <col min="8963" max="8963" width="44.85546875" style="44" customWidth="1"/>
    <col min="8964" max="8964" width="47.28515625" style="44" customWidth="1"/>
    <col min="8965" max="8965" width="8.140625" style="44" customWidth="1"/>
    <col min="8966" max="8966" width="8.28515625" style="44" customWidth="1"/>
    <col min="8967" max="8967" width="5.42578125" style="44" customWidth="1"/>
    <col min="8968" max="8968" width="8.5703125" style="44" customWidth="1"/>
    <col min="8969" max="8969" width="13.7109375" style="44" customWidth="1"/>
    <col min="8970" max="8970" width="15.7109375" style="44" customWidth="1"/>
    <col min="8971" max="8971" width="14.7109375" style="44" customWidth="1"/>
    <col min="8972" max="8972" width="15" style="44" customWidth="1"/>
    <col min="8973" max="8974" width="14.28515625" style="44" customWidth="1"/>
    <col min="8975" max="8975" width="0" style="44" hidden="1" customWidth="1"/>
    <col min="8976" max="8976" width="18.85546875" style="44" customWidth="1"/>
    <col min="8977" max="8989" width="8" style="44" customWidth="1"/>
    <col min="8990" max="8993" width="9.28515625" style="44" customWidth="1"/>
    <col min="8994" max="9021" width="9.140625" style="44"/>
    <col min="9022" max="9022" width="64" style="44" customWidth="1"/>
    <col min="9023" max="9023" width="97.85546875" style="44" customWidth="1"/>
    <col min="9024" max="9217" width="9.140625" style="44"/>
    <col min="9218" max="9218" width="1.28515625" style="44" customWidth="1"/>
    <col min="9219" max="9219" width="44.85546875" style="44" customWidth="1"/>
    <col min="9220" max="9220" width="47.28515625" style="44" customWidth="1"/>
    <col min="9221" max="9221" width="8.140625" style="44" customWidth="1"/>
    <col min="9222" max="9222" width="8.28515625" style="44" customWidth="1"/>
    <col min="9223" max="9223" width="5.42578125" style="44" customWidth="1"/>
    <col min="9224" max="9224" width="8.5703125" style="44" customWidth="1"/>
    <col min="9225" max="9225" width="13.7109375" style="44" customWidth="1"/>
    <col min="9226" max="9226" width="15.7109375" style="44" customWidth="1"/>
    <col min="9227" max="9227" width="14.7109375" style="44" customWidth="1"/>
    <col min="9228" max="9228" width="15" style="44" customWidth="1"/>
    <col min="9229" max="9230" width="14.28515625" style="44" customWidth="1"/>
    <col min="9231" max="9231" width="0" style="44" hidden="1" customWidth="1"/>
    <col min="9232" max="9232" width="18.85546875" style="44" customWidth="1"/>
    <col min="9233" max="9245" width="8" style="44" customWidth="1"/>
    <col min="9246" max="9249" width="9.28515625" style="44" customWidth="1"/>
    <col min="9250" max="9277" width="9.140625" style="44"/>
    <col min="9278" max="9278" width="64" style="44" customWidth="1"/>
    <col min="9279" max="9279" width="97.85546875" style="44" customWidth="1"/>
    <col min="9280" max="9473" width="9.140625" style="44"/>
    <col min="9474" max="9474" width="1.28515625" style="44" customWidth="1"/>
    <col min="9475" max="9475" width="44.85546875" style="44" customWidth="1"/>
    <col min="9476" max="9476" width="47.28515625" style="44" customWidth="1"/>
    <col min="9477" max="9477" width="8.140625" style="44" customWidth="1"/>
    <col min="9478" max="9478" width="8.28515625" style="44" customWidth="1"/>
    <col min="9479" max="9479" width="5.42578125" style="44" customWidth="1"/>
    <col min="9480" max="9480" width="8.5703125" style="44" customWidth="1"/>
    <col min="9481" max="9481" width="13.7109375" style="44" customWidth="1"/>
    <col min="9482" max="9482" width="15.7109375" style="44" customWidth="1"/>
    <col min="9483" max="9483" width="14.7109375" style="44" customWidth="1"/>
    <col min="9484" max="9484" width="15" style="44" customWidth="1"/>
    <col min="9485" max="9486" width="14.28515625" style="44" customWidth="1"/>
    <col min="9487" max="9487" width="0" style="44" hidden="1" customWidth="1"/>
    <col min="9488" max="9488" width="18.85546875" style="44" customWidth="1"/>
    <col min="9489" max="9501" width="8" style="44" customWidth="1"/>
    <col min="9502" max="9505" width="9.28515625" style="44" customWidth="1"/>
    <col min="9506" max="9533" width="9.140625" style="44"/>
    <col min="9534" max="9534" width="64" style="44" customWidth="1"/>
    <col min="9535" max="9535" width="97.85546875" style="44" customWidth="1"/>
    <col min="9536" max="9729" width="9.140625" style="44"/>
    <col min="9730" max="9730" width="1.28515625" style="44" customWidth="1"/>
    <col min="9731" max="9731" width="44.85546875" style="44" customWidth="1"/>
    <col min="9732" max="9732" width="47.28515625" style="44" customWidth="1"/>
    <col min="9733" max="9733" width="8.140625" style="44" customWidth="1"/>
    <col min="9734" max="9734" width="8.28515625" style="44" customWidth="1"/>
    <col min="9735" max="9735" width="5.42578125" style="44" customWidth="1"/>
    <col min="9736" max="9736" width="8.5703125" style="44" customWidth="1"/>
    <col min="9737" max="9737" width="13.7109375" style="44" customWidth="1"/>
    <col min="9738" max="9738" width="15.7109375" style="44" customWidth="1"/>
    <col min="9739" max="9739" width="14.7109375" style="44" customWidth="1"/>
    <col min="9740" max="9740" width="15" style="44" customWidth="1"/>
    <col min="9741" max="9742" width="14.28515625" style="44" customWidth="1"/>
    <col min="9743" max="9743" width="0" style="44" hidden="1" customWidth="1"/>
    <col min="9744" max="9744" width="18.85546875" style="44" customWidth="1"/>
    <col min="9745" max="9757" width="8" style="44" customWidth="1"/>
    <col min="9758" max="9761" width="9.28515625" style="44" customWidth="1"/>
    <col min="9762" max="9789" width="9.140625" style="44"/>
    <col min="9790" max="9790" width="64" style="44" customWidth="1"/>
    <col min="9791" max="9791" width="97.85546875" style="44" customWidth="1"/>
    <col min="9792" max="9985" width="9.140625" style="44"/>
    <col min="9986" max="9986" width="1.28515625" style="44" customWidth="1"/>
    <col min="9987" max="9987" width="44.85546875" style="44" customWidth="1"/>
    <col min="9988" max="9988" width="47.28515625" style="44" customWidth="1"/>
    <col min="9989" max="9989" width="8.140625" style="44" customWidth="1"/>
    <col min="9990" max="9990" width="8.28515625" style="44" customWidth="1"/>
    <col min="9991" max="9991" width="5.42578125" style="44" customWidth="1"/>
    <col min="9992" max="9992" width="8.5703125" style="44" customWidth="1"/>
    <col min="9993" max="9993" width="13.7109375" style="44" customWidth="1"/>
    <col min="9994" max="9994" width="15.7109375" style="44" customWidth="1"/>
    <col min="9995" max="9995" width="14.7109375" style="44" customWidth="1"/>
    <col min="9996" max="9996" width="15" style="44" customWidth="1"/>
    <col min="9997" max="9998" width="14.28515625" style="44" customWidth="1"/>
    <col min="9999" max="9999" width="0" style="44" hidden="1" customWidth="1"/>
    <col min="10000" max="10000" width="18.85546875" style="44" customWidth="1"/>
    <col min="10001" max="10013" width="8" style="44" customWidth="1"/>
    <col min="10014" max="10017" width="9.28515625" style="44" customWidth="1"/>
    <col min="10018" max="10045" width="9.140625" style="44"/>
    <col min="10046" max="10046" width="64" style="44" customWidth="1"/>
    <col min="10047" max="10047" width="97.85546875" style="44" customWidth="1"/>
    <col min="10048" max="10241" width="9.140625" style="44"/>
    <col min="10242" max="10242" width="1.28515625" style="44" customWidth="1"/>
    <col min="10243" max="10243" width="44.85546875" style="44" customWidth="1"/>
    <col min="10244" max="10244" width="47.28515625" style="44" customWidth="1"/>
    <col min="10245" max="10245" width="8.140625" style="44" customWidth="1"/>
    <col min="10246" max="10246" width="8.28515625" style="44" customWidth="1"/>
    <col min="10247" max="10247" width="5.42578125" style="44" customWidth="1"/>
    <col min="10248" max="10248" width="8.5703125" style="44" customWidth="1"/>
    <col min="10249" max="10249" width="13.7109375" style="44" customWidth="1"/>
    <col min="10250" max="10250" width="15.7109375" style="44" customWidth="1"/>
    <col min="10251" max="10251" width="14.7109375" style="44" customWidth="1"/>
    <col min="10252" max="10252" width="15" style="44" customWidth="1"/>
    <col min="10253" max="10254" width="14.28515625" style="44" customWidth="1"/>
    <col min="10255" max="10255" width="0" style="44" hidden="1" customWidth="1"/>
    <col min="10256" max="10256" width="18.85546875" style="44" customWidth="1"/>
    <col min="10257" max="10269" width="8" style="44" customWidth="1"/>
    <col min="10270" max="10273" width="9.28515625" style="44" customWidth="1"/>
    <col min="10274" max="10301" width="9.140625" style="44"/>
    <col min="10302" max="10302" width="64" style="44" customWidth="1"/>
    <col min="10303" max="10303" width="97.85546875" style="44" customWidth="1"/>
    <col min="10304" max="10497" width="9.140625" style="44"/>
    <col min="10498" max="10498" width="1.28515625" style="44" customWidth="1"/>
    <col min="10499" max="10499" width="44.85546875" style="44" customWidth="1"/>
    <col min="10500" max="10500" width="47.28515625" style="44" customWidth="1"/>
    <col min="10501" max="10501" width="8.140625" style="44" customWidth="1"/>
    <col min="10502" max="10502" width="8.28515625" style="44" customWidth="1"/>
    <col min="10503" max="10503" width="5.42578125" style="44" customWidth="1"/>
    <col min="10504" max="10504" width="8.5703125" style="44" customWidth="1"/>
    <col min="10505" max="10505" width="13.7109375" style="44" customWidth="1"/>
    <col min="10506" max="10506" width="15.7109375" style="44" customWidth="1"/>
    <col min="10507" max="10507" width="14.7109375" style="44" customWidth="1"/>
    <col min="10508" max="10508" width="15" style="44" customWidth="1"/>
    <col min="10509" max="10510" width="14.28515625" style="44" customWidth="1"/>
    <col min="10511" max="10511" width="0" style="44" hidden="1" customWidth="1"/>
    <col min="10512" max="10512" width="18.85546875" style="44" customWidth="1"/>
    <col min="10513" max="10525" width="8" style="44" customWidth="1"/>
    <col min="10526" max="10529" width="9.28515625" style="44" customWidth="1"/>
    <col min="10530" max="10557" width="9.140625" style="44"/>
    <col min="10558" max="10558" width="64" style="44" customWidth="1"/>
    <col min="10559" max="10559" width="97.85546875" style="44" customWidth="1"/>
    <col min="10560" max="10753" width="9.140625" style="44"/>
    <col min="10754" max="10754" width="1.28515625" style="44" customWidth="1"/>
    <col min="10755" max="10755" width="44.85546875" style="44" customWidth="1"/>
    <col min="10756" max="10756" width="47.28515625" style="44" customWidth="1"/>
    <col min="10757" max="10757" width="8.140625" style="44" customWidth="1"/>
    <col min="10758" max="10758" width="8.28515625" style="44" customWidth="1"/>
    <col min="10759" max="10759" width="5.42578125" style="44" customWidth="1"/>
    <col min="10760" max="10760" width="8.5703125" style="44" customWidth="1"/>
    <col min="10761" max="10761" width="13.7109375" style="44" customWidth="1"/>
    <col min="10762" max="10762" width="15.7109375" style="44" customWidth="1"/>
    <col min="10763" max="10763" width="14.7109375" style="44" customWidth="1"/>
    <col min="10764" max="10764" width="15" style="44" customWidth="1"/>
    <col min="10765" max="10766" width="14.28515625" style="44" customWidth="1"/>
    <col min="10767" max="10767" width="0" style="44" hidden="1" customWidth="1"/>
    <col min="10768" max="10768" width="18.85546875" style="44" customWidth="1"/>
    <col min="10769" max="10781" width="8" style="44" customWidth="1"/>
    <col min="10782" max="10785" width="9.28515625" style="44" customWidth="1"/>
    <col min="10786" max="10813" width="9.140625" style="44"/>
    <col min="10814" max="10814" width="64" style="44" customWidth="1"/>
    <col min="10815" max="10815" width="97.85546875" style="44" customWidth="1"/>
    <col min="10816" max="11009" width="9.140625" style="44"/>
    <col min="11010" max="11010" width="1.28515625" style="44" customWidth="1"/>
    <col min="11011" max="11011" width="44.85546875" style="44" customWidth="1"/>
    <col min="11012" max="11012" width="47.28515625" style="44" customWidth="1"/>
    <col min="11013" max="11013" width="8.140625" style="44" customWidth="1"/>
    <col min="11014" max="11014" width="8.28515625" style="44" customWidth="1"/>
    <col min="11015" max="11015" width="5.42578125" style="44" customWidth="1"/>
    <col min="11016" max="11016" width="8.5703125" style="44" customWidth="1"/>
    <col min="11017" max="11017" width="13.7109375" style="44" customWidth="1"/>
    <col min="11018" max="11018" width="15.7109375" style="44" customWidth="1"/>
    <col min="11019" max="11019" width="14.7109375" style="44" customWidth="1"/>
    <col min="11020" max="11020" width="15" style="44" customWidth="1"/>
    <col min="11021" max="11022" width="14.28515625" style="44" customWidth="1"/>
    <col min="11023" max="11023" width="0" style="44" hidden="1" customWidth="1"/>
    <col min="11024" max="11024" width="18.85546875" style="44" customWidth="1"/>
    <col min="11025" max="11037" width="8" style="44" customWidth="1"/>
    <col min="11038" max="11041" width="9.28515625" style="44" customWidth="1"/>
    <col min="11042" max="11069" width="9.140625" style="44"/>
    <col min="11070" max="11070" width="64" style="44" customWidth="1"/>
    <col min="11071" max="11071" width="97.85546875" style="44" customWidth="1"/>
    <col min="11072" max="11265" width="9.140625" style="44"/>
    <col min="11266" max="11266" width="1.28515625" style="44" customWidth="1"/>
    <col min="11267" max="11267" width="44.85546875" style="44" customWidth="1"/>
    <col min="11268" max="11268" width="47.28515625" style="44" customWidth="1"/>
    <col min="11269" max="11269" width="8.140625" style="44" customWidth="1"/>
    <col min="11270" max="11270" width="8.28515625" style="44" customWidth="1"/>
    <col min="11271" max="11271" width="5.42578125" style="44" customWidth="1"/>
    <col min="11272" max="11272" width="8.5703125" style="44" customWidth="1"/>
    <col min="11273" max="11273" width="13.7109375" style="44" customWidth="1"/>
    <col min="11274" max="11274" width="15.7109375" style="44" customWidth="1"/>
    <col min="11275" max="11275" width="14.7109375" style="44" customWidth="1"/>
    <col min="11276" max="11276" width="15" style="44" customWidth="1"/>
    <col min="11277" max="11278" width="14.28515625" style="44" customWidth="1"/>
    <col min="11279" max="11279" width="0" style="44" hidden="1" customWidth="1"/>
    <col min="11280" max="11280" width="18.85546875" style="44" customWidth="1"/>
    <col min="11281" max="11293" width="8" style="44" customWidth="1"/>
    <col min="11294" max="11297" width="9.28515625" style="44" customWidth="1"/>
    <col min="11298" max="11325" width="9.140625" style="44"/>
    <col min="11326" max="11326" width="64" style="44" customWidth="1"/>
    <col min="11327" max="11327" width="97.85546875" style="44" customWidth="1"/>
    <col min="11328" max="11521" width="9.140625" style="44"/>
    <col min="11522" max="11522" width="1.28515625" style="44" customWidth="1"/>
    <col min="11523" max="11523" width="44.85546875" style="44" customWidth="1"/>
    <col min="11524" max="11524" width="47.28515625" style="44" customWidth="1"/>
    <col min="11525" max="11525" width="8.140625" style="44" customWidth="1"/>
    <col min="11526" max="11526" width="8.28515625" style="44" customWidth="1"/>
    <col min="11527" max="11527" width="5.42578125" style="44" customWidth="1"/>
    <col min="11528" max="11528" width="8.5703125" style="44" customWidth="1"/>
    <col min="11529" max="11529" width="13.7109375" style="44" customWidth="1"/>
    <col min="11530" max="11530" width="15.7109375" style="44" customWidth="1"/>
    <col min="11531" max="11531" width="14.7109375" style="44" customWidth="1"/>
    <col min="11532" max="11532" width="15" style="44" customWidth="1"/>
    <col min="11533" max="11534" width="14.28515625" style="44" customWidth="1"/>
    <col min="11535" max="11535" width="0" style="44" hidden="1" customWidth="1"/>
    <col min="11536" max="11536" width="18.85546875" style="44" customWidth="1"/>
    <col min="11537" max="11549" width="8" style="44" customWidth="1"/>
    <col min="11550" max="11553" width="9.28515625" style="44" customWidth="1"/>
    <col min="11554" max="11581" width="9.140625" style="44"/>
    <col min="11582" max="11582" width="64" style="44" customWidth="1"/>
    <col min="11583" max="11583" width="97.85546875" style="44" customWidth="1"/>
    <col min="11584" max="11777" width="9.140625" style="44"/>
    <col min="11778" max="11778" width="1.28515625" style="44" customWidth="1"/>
    <col min="11779" max="11779" width="44.85546875" style="44" customWidth="1"/>
    <col min="11780" max="11780" width="47.28515625" style="44" customWidth="1"/>
    <col min="11781" max="11781" width="8.140625" style="44" customWidth="1"/>
    <col min="11782" max="11782" width="8.28515625" style="44" customWidth="1"/>
    <col min="11783" max="11783" width="5.42578125" style="44" customWidth="1"/>
    <col min="11784" max="11784" width="8.5703125" style="44" customWidth="1"/>
    <col min="11785" max="11785" width="13.7109375" style="44" customWidth="1"/>
    <col min="11786" max="11786" width="15.7109375" style="44" customWidth="1"/>
    <col min="11787" max="11787" width="14.7109375" style="44" customWidth="1"/>
    <col min="11788" max="11788" width="15" style="44" customWidth="1"/>
    <col min="11789" max="11790" width="14.28515625" style="44" customWidth="1"/>
    <col min="11791" max="11791" width="0" style="44" hidden="1" customWidth="1"/>
    <col min="11792" max="11792" width="18.85546875" style="44" customWidth="1"/>
    <col min="11793" max="11805" width="8" style="44" customWidth="1"/>
    <col min="11806" max="11809" width="9.28515625" style="44" customWidth="1"/>
    <col min="11810" max="11837" width="9.140625" style="44"/>
    <col min="11838" max="11838" width="64" style="44" customWidth="1"/>
    <col min="11839" max="11839" width="97.85546875" style="44" customWidth="1"/>
    <col min="11840" max="12033" width="9.140625" style="44"/>
    <col min="12034" max="12034" width="1.28515625" style="44" customWidth="1"/>
    <col min="12035" max="12035" width="44.85546875" style="44" customWidth="1"/>
    <col min="12036" max="12036" width="47.28515625" style="44" customWidth="1"/>
    <col min="12037" max="12037" width="8.140625" style="44" customWidth="1"/>
    <col min="12038" max="12038" width="8.28515625" style="44" customWidth="1"/>
    <col min="12039" max="12039" width="5.42578125" style="44" customWidth="1"/>
    <col min="12040" max="12040" width="8.5703125" style="44" customWidth="1"/>
    <col min="12041" max="12041" width="13.7109375" style="44" customWidth="1"/>
    <col min="12042" max="12042" width="15.7109375" style="44" customWidth="1"/>
    <col min="12043" max="12043" width="14.7109375" style="44" customWidth="1"/>
    <col min="12044" max="12044" width="15" style="44" customWidth="1"/>
    <col min="12045" max="12046" width="14.28515625" style="44" customWidth="1"/>
    <col min="12047" max="12047" width="0" style="44" hidden="1" customWidth="1"/>
    <col min="12048" max="12048" width="18.85546875" style="44" customWidth="1"/>
    <col min="12049" max="12061" width="8" style="44" customWidth="1"/>
    <col min="12062" max="12065" width="9.28515625" style="44" customWidth="1"/>
    <col min="12066" max="12093" width="9.140625" style="44"/>
    <col min="12094" max="12094" width="64" style="44" customWidth="1"/>
    <col min="12095" max="12095" width="97.85546875" style="44" customWidth="1"/>
    <col min="12096" max="12289" width="9.140625" style="44"/>
    <col min="12290" max="12290" width="1.28515625" style="44" customWidth="1"/>
    <col min="12291" max="12291" width="44.85546875" style="44" customWidth="1"/>
    <col min="12292" max="12292" width="47.28515625" style="44" customWidth="1"/>
    <col min="12293" max="12293" width="8.140625" style="44" customWidth="1"/>
    <col min="12294" max="12294" width="8.28515625" style="44" customWidth="1"/>
    <col min="12295" max="12295" width="5.42578125" style="44" customWidth="1"/>
    <col min="12296" max="12296" width="8.5703125" style="44" customWidth="1"/>
    <col min="12297" max="12297" width="13.7109375" style="44" customWidth="1"/>
    <col min="12298" max="12298" width="15.7109375" style="44" customWidth="1"/>
    <col min="12299" max="12299" width="14.7109375" style="44" customWidth="1"/>
    <col min="12300" max="12300" width="15" style="44" customWidth="1"/>
    <col min="12301" max="12302" width="14.28515625" style="44" customWidth="1"/>
    <col min="12303" max="12303" width="0" style="44" hidden="1" customWidth="1"/>
    <col min="12304" max="12304" width="18.85546875" style="44" customWidth="1"/>
    <col min="12305" max="12317" width="8" style="44" customWidth="1"/>
    <col min="12318" max="12321" width="9.28515625" style="44" customWidth="1"/>
    <col min="12322" max="12349" width="9.140625" style="44"/>
    <col min="12350" max="12350" width="64" style="44" customWidth="1"/>
    <col min="12351" max="12351" width="97.85546875" style="44" customWidth="1"/>
    <col min="12352" max="12545" width="9.140625" style="44"/>
    <col min="12546" max="12546" width="1.28515625" style="44" customWidth="1"/>
    <col min="12547" max="12547" width="44.85546875" style="44" customWidth="1"/>
    <col min="12548" max="12548" width="47.28515625" style="44" customWidth="1"/>
    <col min="12549" max="12549" width="8.140625" style="44" customWidth="1"/>
    <col min="12550" max="12550" width="8.28515625" style="44" customWidth="1"/>
    <col min="12551" max="12551" width="5.42578125" style="44" customWidth="1"/>
    <col min="12552" max="12552" width="8.5703125" style="44" customWidth="1"/>
    <col min="12553" max="12553" width="13.7109375" style="44" customWidth="1"/>
    <col min="12554" max="12554" width="15.7109375" style="44" customWidth="1"/>
    <col min="12555" max="12555" width="14.7109375" style="44" customWidth="1"/>
    <col min="12556" max="12556" width="15" style="44" customWidth="1"/>
    <col min="12557" max="12558" width="14.28515625" style="44" customWidth="1"/>
    <col min="12559" max="12559" width="0" style="44" hidden="1" customWidth="1"/>
    <col min="12560" max="12560" width="18.85546875" style="44" customWidth="1"/>
    <col min="12561" max="12573" width="8" style="44" customWidth="1"/>
    <col min="12574" max="12577" width="9.28515625" style="44" customWidth="1"/>
    <col min="12578" max="12605" width="9.140625" style="44"/>
    <col min="12606" max="12606" width="64" style="44" customWidth="1"/>
    <col min="12607" max="12607" width="97.85546875" style="44" customWidth="1"/>
    <col min="12608" max="12801" width="9.140625" style="44"/>
    <col min="12802" max="12802" width="1.28515625" style="44" customWidth="1"/>
    <col min="12803" max="12803" width="44.85546875" style="44" customWidth="1"/>
    <col min="12804" max="12804" width="47.28515625" style="44" customWidth="1"/>
    <col min="12805" max="12805" width="8.140625" style="44" customWidth="1"/>
    <col min="12806" max="12806" width="8.28515625" style="44" customWidth="1"/>
    <col min="12807" max="12807" width="5.42578125" style="44" customWidth="1"/>
    <col min="12808" max="12808" width="8.5703125" style="44" customWidth="1"/>
    <col min="12809" max="12809" width="13.7109375" style="44" customWidth="1"/>
    <col min="12810" max="12810" width="15.7109375" style="44" customWidth="1"/>
    <col min="12811" max="12811" width="14.7109375" style="44" customWidth="1"/>
    <col min="12812" max="12812" width="15" style="44" customWidth="1"/>
    <col min="12813" max="12814" width="14.28515625" style="44" customWidth="1"/>
    <col min="12815" max="12815" width="0" style="44" hidden="1" customWidth="1"/>
    <col min="12816" max="12816" width="18.85546875" style="44" customWidth="1"/>
    <col min="12817" max="12829" width="8" style="44" customWidth="1"/>
    <col min="12830" max="12833" width="9.28515625" style="44" customWidth="1"/>
    <col min="12834" max="12861" width="9.140625" style="44"/>
    <col min="12862" max="12862" width="64" style="44" customWidth="1"/>
    <col min="12863" max="12863" width="97.85546875" style="44" customWidth="1"/>
    <col min="12864" max="13057" width="9.140625" style="44"/>
    <col min="13058" max="13058" width="1.28515625" style="44" customWidth="1"/>
    <col min="13059" max="13059" width="44.85546875" style="44" customWidth="1"/>
    <col min="13060" max="13060" width="47.28515625" style="44" customWidth="1"/>
    <col min="13061" max="13061" width="8.140625" style="44" customWidth="1"/>
    <col min="13062" max="13062" width="8.28515625" style="44" customWidth="1"/>
    <col min="13063" max="13063" width="5.42578125" style="44" customWidth="1"/>
    <col min="13064" max="13064" width="8.5703125" style="44" customWidth="1"/>
    <col min="13065" max="13065" width="13.7109375" style="44" customWidth="1"/>
    <col min="13066" max="13066" width="15.7109375" style="44" customWidth="1"/>
    <col min="13067" max="13067" width="14.7109375" style="44" customWidth="1"/>
    <col min="13068" max="13068" width="15" style="44" customWidth="1"/>
    <col min="13069" max="13070" width="14.28515625" style="44" customWidth="1"/>
    <col min="13071" max="13071" width="0" style="44" hidden="1" customWidth="1"/>
    <col min="13072" max="13072" width="18.85546875" style="44" customWidth="1"/>
    <col min="13073" max="13085" width="8" style="44" customWidth="1"/>
    <col min="13086" max="13089" width="9.28515625" style="44" customWidth="1"/>
    <col min="13090" max="13117" width="9.140625" style="44"/>
    <col min="13118" max="13118" width="64" style="44" customWidth="1"/>
    <col min="13119" max="13119" width="97.85546875" style="44" customWidth="1"/>
    <col min="13120" max="13313" width="9.140625" style="44"/>
    <col min="13314" max="13314" width="1.28515625" style="44" customWidth="1"/>
    <col min="13315" max="13315" width="44.85546875" style="44" customWidth="1"/>
    <col min="13316" max="13316" width="47.28515625" style="44" customWidth="1"/>
    <col min="13317" max="13317" width="8.140625" style="44" customWidth="1"/>
    <col min="13318" max="13318" width="8.28515625" style="44" customWidth="1"/>
    <col min="13319" max="13319" width="5.42578125" style="44" customWidth="1"/>
    <col min="13320" max="13320" width="8.5703125" style="44" customWidth="1"/>
    <col min="13321" max="13321" width="13.7109375" style="44" customWidth="1"/>
    <col min="13322" max="13322" width="15.7109375" style="44" customWidth="1"/>
    <col min="13323" max="13323" width="14.7109375" style="44" customWidth="1"/>
    <col min="13324" max="13324" width="15" style="44" customWidth="1"/>
    <col min="13325" max="13326" width="14.28515625" style="44" customWidth="1"/>
    <col min="13327" max="13327" width="0" style="44" hidden="1" customWidth="1"/>
    <col min="13328" max="13328" width="18.85546875" style="44" customWidth="1"/>
    <col min="13329" max="13341" width="8" style="44" customWidth="1"/>
    <col min="13342" max="13345" width="9.28515625" style="44" customWidth="1"/>
    <col min="13346" max="13373" width="9.140625" style="44"/>
    <col min="13374" max="13374" width="64" style="44" customWidth="1"/>
    <col min="13375" max="13375" width="97.85546875" style="44" customWidth="1"/>
    <col min="13376" max="13569" width="9.140625" style="44"/>
    <col min="13570" max="13570" width="1.28515625" style="44" customWidth="1"/>
    <col min="13571" max="13571" width="44.85546875" style="44" customWidth="1"/>
    <col min="13572" max="13572" width="47.28515625" style="44" customWidth="1"/>
    <col min="13573" max="13573" width="8.140625" style="44" customWidth="1"/>
    <col min="13574" max="13574" width="8.28515625" style="44" customWidth="1"/>
    <col min="13575" max="13575" width="5.42578125" style="44" customWidth="1"/>
    <col min="13576" max="13576" width="8.5703125" style="44" customWidth="1"/>
    <col min="13577" max="13577" width="13.7109375" style="44" customWidth="1"/>
    <col min="13578" max="13578" width="15.7109375" style="44" customWidth="1"/>
    <col min="13579" max="13579" width="14.7109375" style="44" customWidth="1"/>
    <col min="13580" max="13580" width="15" style="44" customWidth="1"/>
    <col min="13581" max="13582" width="14.28515625" style="44" customWidth="1"/>
    <col min="13583" max="13583" width="0" style="44" hidden="1" customWidth="1"/>
    <col min="13584" max="13584" width="18.85546875" style="44" customWidth="1"/>
    <col min="13585" max="13597" width="8" style="44" customWidth="1"/>
    <col min="13598" max="13601" width="9.28515625" style="44" customWidth="1"/>
    <col min="13602" max="13629" width="9.140625" style="44"/>
    <col min="13630" max="13630" width="64" style="44" customWidth="1"/>
    <col min="13631" max="13631" width="97.85546875" style="44" customWidth="1"/>
    <col min="13632" max="13825" width="9.140625" style="44"/>
    <col min="13826" max="13826" width="1.28515625" style="44" customWidth="1"/>
    <col min="13827" max="13827" width="44.85546875" style="44" customWidth="1"/>
    <col min="13828" max="13828" width="47.28515625" style="44" customWidth="1"/>
    <col min="13829" max="13829" width="8.140625" style="44" customWidth="1"/>
    <col min="13830" max="13830" width="8.28515625" style="44" customWidth="1"/>
    <col min="13831" max="13831" width="5.42578125" style="44" customWidth="1"/>
    <col min="13832" max="13832" width="8.5703125" style="44" customWidth="1"/>
    <col min="13833" max="13833" width="13.7109375" style="44" customWidth="1"/>
    <col min="13834" max="13834" width="15.7109375" style="44" customWidth="1"/>
    <col min="13835" max="13835" width="14.7109375" style="44" customWidth="1"/>
    <col min="13836" max="13836" width="15" style="44" customWidth="1"/>
    <col min="13837" max="13838" width="14.28515625" style="44" customWidth="1"/>
    <col min="13839" max="13839" width="0" style="44" hidden="1" customWidth="1"/>
    <col min="13840" max="13840" width="18.85546875" style="44" customWidth="1"/>
    <col min="13841" max="13853" width="8" style="44" customWidth="1"/>
    <col min="13854" max="13857" width="9.28515625" style="44" customWidth="1"/>
    <col min="13858" max="13885" width="9.140625" style="44"/>
    <col min="13886" max="13886" width="64" style="44" customWidth="1"/>
    <col min="13887" max="13887" width="97.85546875" style="44" customWidth="1"/>
    <col min="13888" max="14081" width="9.140625" style="44"/>
    <col min="14082" max="14082" width="1.28515625" style="44" customWidth="1"/>
    <col min="14083" max="14083" width="44.85546875" style="44" customWidth="1"/>
    <col min="14084" max="14084" width="47.28515625" style="44" customWidth="1"/>
    <col min="14085" max="14085" width="8.140625" style="44" customWidth="1"/>
    <col min="14086" max="14086" width="8.28515625" style="44" customWidth="1"/>
    <col min="14087" max="14087" width="5.42578125" style="44" customWidth="1"/>
    <col min="14088" max="14088" width="8.5703125" style="44" customWidth="1"/>
    <col min="14089" max="14089" width="13.7109375" style="44" customWidth="1"/>
    <col min="14090" max="14090" width="15.7109375" style="44" customWidth="1"/>
    <col min="14091" max="14091" width="14.7109375" style="44" customWidth="1"/>
    <col min="14092" max="14092" width="15" style="44" customWidth="1"/>
    <col min="14093" max="14094" width="14.28515625" style="44" customWidth="1"/>
    <col min="14095" max="14095" width="0" style="44" hidden="1" customWidth="1"/>
    <col min="14096" max="14096" width="18.85546875" style="44" customWidth="1"/>
    <col min="14097" max="14109" width="8" style="44" customWidth="1"/>
    <col min="14110" max="14113" width="9.28515625" style="44" customWidth="1"/>
    <col min="14114" max="14141" width="9.140625" style="44"/>
    <col min="14142" max="14142" width="64" style="44" customWidth="1"/>
    <col min="14143" max="14143" width="97.85546875" style="44" customWidth="1"/>
    <col min="14144" max="14337" width="9.140625" style="44"/>
    <col min="14338" max="14338" width="1.28515625" style="44" customWidth="1"/>
    <col min="14339" max="14339" width="44.85546875" style="44" customWidth="1"/>
    <col min="14340" max="14340" width="47.28515625" style="44" customWidth="1"/>
    <col min="14341" max="14341" width="8.140625" style="44" customWidth="1"/>
    <col min="14342" max="14342" width="8.28515625" style="44" customWidth="1"/>
    <col min="14343" max="14343" width="5.42578125" style="44" customWidth="1"/>
    <col min="14344" max="14344" width="8.5703125" style="44" customWidth="1"/>
    <col min="14345" max="14345" width="13.7109375" style="44" customWidth="1"/>
    <col min="14346" max="14346" width="15.7109375" style="44" customWidth="1"/>
    <col min="14347" max="14347" width="14.7109375" style="44" customWidth="1"/>
    <col min="14348" max="14348" width="15" style="44" customWidth="1"/>
    <col min="14349" max="14350" width="14.28515625" style="44" customWidth="1"/>
    <col min="14351" max="14351" width="0" style="44" hidden="1" customWidth="1"/>
    <col min="14352" max="14352" width="18.85546875" style="44" customWidth="1"/>
    <col min="14353" max="14365" width="8" style="44" customWidth="1"/>
    <col min="14366" max="14369" width="9.28515625" style="44" customWidth="1"/>
    <col min="14370" max="14397" width="9.140625" style="44"/>
    <col min="14398" max="14398" width="64" style="44" customWidth="1"/>
    <col min="14399" max="14399" width="97.85546875" style="44" customWidth="1"/>
    <col min="14400" max="14593" width="9.140625" style="44"/>
    <col min="14594" max="14594" width="1.28515625" style="44" customWidth="1"/>
    <col min="14595" max="14595" width="44.85546875" style="44" customWidth="1"/>
    <col min="14596" max="14596" width="47.28515625" style="44" customWidth="1"/>
    <col min="14597" max="14597" width="8.140625" style="44" customWidth="1"/>
    <col min="14598" max="14598" width="8.28515625" style="44" customWidth="1"/>
    <col min="14599" max="14599" width="5.42578125" style="44" customWidth="1"/>
    <col min="14600" max="14600" width="8.5703125" style="44" customWidth="1"/>
    <col min="14601" max="14601" width="13.7109375" style="44" customWidth="1"/>
    <col min="14602" max="14602" width="15.7109375" style="44" customWidth="1"/>
    <col min="14603" max="14603" width="14.7109375" style="44" customWidth="1"/>
    <col min="14604" max="14604" width="15" style="44" customWidth="1"/>
    <col min="14605" max="14606" width="14.28515625" style="44" customWidth="1"/>
    <col min="14607" max="14607" width="0" style="44" hidden="1" customWidth="1"/>
    <col min="14608" max="14608" width="18.85546875" style="44" customWidth="1"/>
    <col min="14609" max="14621" width="8" style="44" customWidth="1"/>
    <col min="14622" max="14625" width="9.28515625" style="44" customWidth="1"/>
    <col min="14626" max="14653" width="9.140625" style="44"/>
    <col min="14654" max="14654" width="64" style="44" customWidth="1"/>
    <col min="14655" max="14655" width="97.85546875" style="44" customWidth="1"/>
    <col min="14656" max="14849" width="9.140625" style="44"/>
    <col min="14850" max="14850" width="1.28515625" style="44" customWidth="1"/>
    <col min="14851" max="14851" width="44.85546875" style="44" customWidth="1"/>
    <col min="14852" max="14852" width="47.28515625" style="44" customWidth="1"/>
    <col min="14853" max="14853" width="8.140625" style="44" customWidth="1"/>
    <col min="14854" max="14854" width="8.28515625" style="44" customWidth="1"/>
    <col min="14855" max="14855" width="5.42578125" style="44" customWidth="1"/>
    <col min="14856" max="14856" width="8.5703125" style="44" customWidth="1"/>
    <col min="14857" max="14857" width="13.7109375" style="44" customWidth="1"/>
    <col min="14858" max="14858" width="15.7109375" style="44" customWidth="1"/>
    <col min="14859" max="14859" width="14.7109375" style="44" customWidth="1"/>
    <col min="14860" max="14860" width="15" style="44" customWidth="1"/>
    <col min="14861" max="14862" width="14.28515625" style="44" customWidth="1"/>
    <col min="14863" max="14863" width="0" style="44" hidden="1" customWidth="1"/>
    <col min="14864" max="14864" width="18.85546875" style="44" customWidth="1"/>
    <col min="14865" max="14877" width="8" style="44" customWidth="1"/>
    <col min="14878" max="14881" width="9.28515625" style="44" customWidth="1"/>
    <col min="14882" max="14909" width="9.140625" style="44"/>
    <col min="14910" max="14910" width="64" style="44" customWidth="1"/>
    <col min="14911" max="14911" width="97.85546875" style="44" customWidth="1"/>
    <col min="14912" max="15105" width="9.140625" style="44"/>
    <col min="15106" max="15106" width="1.28515625" style="44" customWidth="1"/>
    <col min="15107" max="15107" width="44.85546875" style="44" customWidth="1"/>
    <col min="15108" max="15108" width="47.28515625" style="44" customWidth="1"/>
    <col min="15109" max="15109" width="8.140625" style="44" customWidth="1"/>
    <col min="15110" max="15110" width="8.28515625" style="44" customWidth="1"/>
    <col min="15111" max="15111" width="5.42578125" style="44" customWidth="1"/>
    <col min="15112" max="15112" width="8.5703125" style="44" customWidth="1"/>
    <col min="15113" max="15113" width="13.7109375" style="44" customWidth="1"/>
    <col min="15114" max="15114" width="15.7109375" style="44" customWidth="1"/>
    <col min="15115" max="15115" width="14.7109375" style="44" customWidth="1"/>
    <col min="15116" max="15116" width="15" style="44" customWidth="1"/>
    <col min="15117" max="15118" width="14.28515625" style="44" customWidth="1"/>
    <col min="15119" max="15119" width="0" style="44" hidden="1" customWidth="1"/>
    <col min="15120" max="15120" width="18.85546875" style="44" customWidth="1"/>
    <col min="15121" max="15133" width="8" style="44" customWidth="1"/>
    <col min="15134" max="15137" width="9.28515625" style="44" customWidth="1"/>
    <col min="15138" max="15165" width="9.140625" style="44"/>
    <col min="15166" max="15166" width="64" style="44" customWidth="1"/>
    <col min="15167" max="15167" width="97.85546875" style="44" customWidth="1"/>
    <col min="15168" max="15361" width="9.140625" style="44"/>
    <col min="15362" max="15362" width="1.28515625" style="44" customWidth="1"/>
    <col min="15363" max="15363" width="44.85546875" style="44" customWidth="1"/>
    <col min="15364" max="15364" width="47.28515625" style="44" customWidth="1"/>
    <col min="15365" max="15365" width="8.140625" style="44" customWidth="1"/>
    <col min="15366" max="15366" width="8.28515625" style="44" customWidth="1"/>
    <col min="15367" max="15367" width="5.42578125" style="44" customWidth="1"/>
    <col min="15368" max="15368" width="8.5703125" style="44" customWidth="1"/>
    <col min="15369" max="15369" width="13.7109375" style="44" customWidth="1"/>
    <col min="15370" max="15370" width="15.7109375" style="44" customWidth="1"/>
    <col min="15371" max="15371" width="14.7109375" style="44" customWidth="1"/>
    <col min="15372" max="15372" width="15" style="44" customWidth="1"/>
    <col min="15373" max="15374" width="14.28515625" style="44" customWidth="1"/>
    <col min="15375" max="15375" width="0" style="44" hidden="1" customWidth="1"/>
    <col min="15376" max="15376" width="18.85546875" style="44" customWidth="1"/>
    <col min="15377" max="15389" width="8" style="44" customWidth="1"/>
    <col min="15390" max="15393" width="9.28515625" style="44" customWidth="1"/>
    <col min="15394" max="15421" width="9.140625" style="44"/>
    <col min="15422" max="15422" width="64" style="44" customWidth="1"/>
    <col min="15423" max="15423" width="97.85546875" style="44" customWidth="1"/>
    <col min="15424" max="15617" width="9.140625" style="44"/>
    <col min="15618" max="15618" width="1.28515625" style="44" customWidth="1"/>
    <col min="15619" max="15619" width="44.85546875" style="44" customWidth="1"/>
    <col min="15620" max="15620" width="47.28515625" style="44" customWidth="1"/>
    <col min="15621" max="15621" width="8.140625" style="44" customWidth="1"/>
    <col min="15622" max="15622" width="8.28515625" style="44" customWidth="1"/>
    <col min="15623" max="15623" width="5.42578125" style="44" customWidth="1"/>
    <col min="15624" max="15624" width="8.5703125" style="44" customWidth="1"/>
    <col min="15625" max="15625" width="13.7109375" style="44" customWidth="1"/>
    <col min="15626" max="15626" width="15.7109375" style="44" customWidth="1"/>
    <col min="15627" max="15627" width="14.7109375" style="44" customWidth="1"/>
    <col min="15628" max="15628" width="15" style="44" customWidth="1"/>
    <col min="15629" max="15630" width="14.28515625" style="44" customWidth="1"/>
    <col min="15631" max="15631" width="0" style="44" hidden="1" customWidth="1"/>
    <col min="15632" max="15632" width="18.85546875" style="44" customWidth="1"/>
    <col min="15633" max="15645" width="8" style="44" customWidth="1"/>
    <col min="15646" max="15649" width="9.28515625" style="44" customWidth="1"/>
    <col min="15650" max="15677" width="9.140625" style="44"/>
    <col min="15678" max="15678" width="64" style="44" customWidth="1"/>
    <col min="15679" max="15679" width="97.85546875" style="44" customWidth="1"/>
    <col min="15680" max="15873" width="9.140625" style="44"/>
    <col min="15874" max="15874" width="1.28515625" style="44" customWidth="1"/>
    <col min="15875" max="15875" width="44.85546875" style="44" customWidth="1"/>
    <col min="15876" max="15876" width="47.28515625" style="44" customWidth="1"/>
    <col min="15877" max="15877" width="8.140625" style="44" customWidth="1"/>
    <col min="15878" max="15878" width="8.28515625" style="44" customWidth="1"/>
    <col min="15879" max="15879" width="5.42578125" style="44" customWidth="1"/>
    <col min="15880" max="15880" width="8.5703125" style="44" customWidth="1"/>
    <col min="15881" max="15881" width="13.7109375" style="44" customWidth="1"/>
    <col min="15882" max="15882" width="15.7109375" style="44" customWidth="1"/>
    <col min="15883" max="15883" width="14.7109375" style="44" customWidth="1"/>
    <col min="15884" max="15884" width="15" style="44" customWidth="1"/>
    <col min="15885" max="15886" width="14.28515625" style="44" customWidth="1"/>
    <col min="15887" max="15887" width="0" style="44" hidden="1" customWidth="1"/>
    <col min="15888" max="15888" width="18.85546875" style="44" customWidth="1"/>
    <col min="15889" max="15901" width="8" style="44" customWidth="1"/>
    <col min="15902" max="15905" width="9.28515625" style="44" customWidth="1"/>
    <col min="15906" max="15933" width="9.140625" style="44"/>
    <col min="15934" max="15934" width="64" style="44" customWidth="1"/>
    <col min="15935" max="15935" width="97.85546875" style="44" customWidth="1"/>
    <col min="15936" max="16129" width="9.140625" style="44"/>
    <col min="16130" max="16130" width="1.28515625" style="44" customWidth="1"/>
    <col min="16131" max="16131" width="44.85546875" style="44" customWidth="1"/>
    <col min="16132" max="16132" width="47.28515625" style="44" customWidth="1"/>
    <col min="16133" max="16133" width="8.140625" style="44" customWidth="1"/>
    <col min="16134" max="16134" width="8.28515625" style="44" customWidth="1"/>
    <col min="16135" max="16135" width="5.42578125" style="44" customWidth="1"/>
    <col min="16136" max="16136" width="8.5703125" style="44" customWidth="1"/>
    <col min="16137" max="16137" width="13.7109375" style="44" customWidth="1"/>
    <col min="16138" max="16138" width="15.7109375" style="44" customWidth="1"/>
    <col min="16139" max="16139" width="14.7109375" style="44" customWidth="1"/>
    <col min="16140" max="16140" width="15" style="44" customWidth="1"/>
    <col min="16141" max="16142" width="14.28515625" style="44" customWidth="1"/>
    <col min="16143" max="16143" width="0" style="44" hidden="1" customWidth="1"/>
    <col min="16144" max="16144" width="18.85546875" style="44" customWidth="1"/>
    <col min="16145" max="16157" width="8" style="44" customWidth="1"/>
    <col min="16158" max="16161" width="9.28515625" style="44" customWidth="1"/>
    <col min="16162" max="16189" width="9.140625" style="44"/>
    <col min="16190" max="16190" width="64" style="44" customWidth="1"/>
    <col min="16191" max="16191" width="97.85546875" style="44" customWidth="1"/>
    <col min="16192" max="16384" width="9.140625" style="44"/>
  </cols>
  <sheetData>
    <row r="1" spans="1:63" ht="4.5" customHeight="1" thickTop="1" thickBot="1">
      <c r="A1" s="133"/>
      <c r="B1" s="275"/>
      <c r="C1" s="275"/>
      <c r="D1" s="275"/>
      <c r="E1" s="276"/>
      <c r="F1" s="276"/>
      <c r="G1" s="276"/>
      <c r="H1" s="277"/>
      <c r="I1" s="277"/>
      <c r="J1" s="277"/>
      <c r="K1" s="277"/>
      <c r="L1" s="277"/>
      <c r="M1" s="277"/>
      <c r="N1" s="277"/>
      <c r="O1" s="134"/>
      <c r="BJ1" s="45" t="s">
        <v>186</v>
      </c>
      <c r="BK1" s="46" t="s">
        <v>187</v>
      </c>
    </row>
    <row r="2" spans="1:63" ht="32.25" customHeight="1">
      <c r="A2" s="135"/>
      <c r="B2" s="594" t="s">
        <v>315</v>
      </c>
      <c r="C2" s="594"/>
      <c r="D2" s="594"/>
      <c r="E2" s="594"/>
      <c r="F2" s="594"/>
      <c r="G2" s="594"/>
      <c r="H2" s="594"/>
      <c r="I2" s="594"/>
      <c r="J2" s="594"/>
      <c r="K2" s="594"/>
      <c r="L2" s="594"/>
      <c r="M2" s="594"/>
      <c r="N2" s="594"/>
      <c r="O2" s="136"/>
      <c r="BJ2" s="137"/>
      <c r="BK2" s="138"/>
    </row>
    <row r="3" spans="1:63" ht="9" customHeight="1" thickBot="1">
      <c r="A3" s="258"/>
      <c r="B3" s="53"/>
      <c r="C3" s="53"/>
      <c r="D3" s="53"/>
      <c r="E3" s="139"/>
      <c r="F3" s="139"/>
      <c r="G3" s="139"/>
      <c r="H3" s="42"/>
      <c r="I3" s="42"/>
      <c r="J3" s="42"/>
      <c r="K3" s="42"/>
      <c r="L3" s="42"/>
      <c r="M3" s="42"/>
      <c r="N3" s="259"/>
      <c r="O3" s="136"/>
      <c r="BJ3" s="137"/>
      <c r="BK3" s="138"/>
    </row>
    <row r="4" spans="1:63" ht="8.25" customHeight="1" thickBot="1">
      <c r="A4" s="258"/>
      <c r="B4" s="53"/>
      <c r="C4" s="53"/>
      <c r="D4" s="53"/>
      <c r="E4" s="139"/>
      <c r="F4" s="139"/>
      <c r="G4" s="139"/>
      <c r="H4" s="42"/>
      <c r="I4" s="42"/>
      <c r="J4" s="42"/>
      <c r="K4" s="42"/>
      <c r="L4" s="42"/>
      <c r="M4" s="42"/>
      <c r="N4" s="210"/>
      <c r="O4" s="136"/>
      <c r="BJ4" s="45" t="s">
        <v>186</v>
      </c>
      <c r="BK4" s="46" t="s">
        <v>187</v>
      </c>
    </row>
    <row r="5" spans="1:63" ht="25.5" customHeight="1">
      <c r="A5" s="258"/>
      <c r="B5" s="140" t="s">
        <v>188</v>
      </c>
      <c r="C5" s="141" t="str">
        <f>'Elenco P.I.'!B2</f>
        <v>Comune di Arborea</v>
      </c>
      <c r="D5" s="320"/>
      <c r="E5" s="139"/>
      <c r="F5" s="139"/>
      <c r="G5" s="139"/>
      <c r="H5" s="139"/>
      <c r="I5" s="139"/>
      <c r="J5" s="139"/>
      <c r="K5" s="42"/>
      <c r="L5" s="42"/>
      <c r="M5" s="42"/>
      <c r="N5" s="210"/>
      <c r="O5" s="136"/>
      <c r="BJ5" s="49" t="s">
        <v>190</v>
      </c>
      <c r="BK5" s="50" t="s">
        <v>191</v>
      </c>
    </row>
    <row r="6" spans="1:63" ht="25.5" customHeight="1">
      <c r="A6" s="258"/>
      <c r="B6" s="140" t="s">
        <v>192</v>
      </c>
      <c r="C6" s="141" t="s">
        <v>508</v>
      </c>
      <c r="D6" s="320"/>
      <c r="E6" s="139"/>
      <c r="F6" s="139"/>
      <c r="G6" s="139"/>
      <c r="H6" s="139"/>
      <c r="I6" s="139"/>
      <c r="J6" s="139"/>
      <c r="K6" s="42"/>
      <c r="L6" s="42"/>
      <c r="M6" s="47" t="s">
        <v>189</v>
      </c>
      <c r="N6" s="260">
        <v>2021</v>
      </c>
      <c r="O6" s="136"/>
      <c r="BJ6" s="51" t="s">
        <v>193</v>
      </c>
      <c r="BK6" s="52" t="s">
        <v>194</v>
      </c>
    </row>
    <row r="7" spans="1:63" ht="25.5" customHeight="1" thickBot="1">
      <c r="A7" s="258"/>
      <c r="B7" s="140" t="s">
        <v>316</v>
      </c>
      <c r="C7" s="141"/>
      <c r="D7" s="320"/>
      <c r="E7" s="42"/>
      <c r="F7" s="42"/>
      <c r="G7" s="42"/>
      <c r="H7" s="42"/>
      <c r="I7" s="42"/>
      <c r="J7" s="42"/>
      <c r="K7" s="42"/>
      <c r="L7" s="42"/>
      <c r="M7" s="42"/>
      <c r="N7" s="210"/>
      <c r="O7" s="136"/>
      <c r="BJ7" s="51" t="s">
        <v>196</v>
      </c>
      <c r="BK7" s="52" t="s">
        <v>197</v>
      </c>
    </row>
    <row r="8" spans="1:63" ht="14.25" customHeight="1" thickBot="1">
      <c r="A8" s="258"/>
      <c r="B8" s="140"/>
      <c r="C8" s="53"/>
      <c r="D8" s="53"/>
      <c r="E8" s="42"/>
      <c r="F8" s="42"/>
      <c r="G8" s="42"/>
      <c r="H8" s="42"/>
      <c r="I8" s="42"/>
      <c r="J8" s="42"/>
      <c r="K8" s="42"/>
      <c r="L8" s="42"/>
      <c r="M8" s="42"/>
      <c r="N8" s="261"/>
      <c r="O8" s="136"/>
      <c r="BJ8" s="45" t="s">
        <v>186</v>
      </c>
      <c r="BK8" s="46" t="s">
        <v>187</v>
      </c>
    </row>
    <row r="9" spans="1:63" s="142" customFormat="1" ht="56.25" customHeight="1">
      <c r="A9" s="135"/>
      <c r="B9" s="595" t="s">
        <v>261</v>
      </c>
      <c r="C9" s="595"/>
      <c r="D9" s="412"/>
      <c r="E9" s="595" t="s">
        <v>262</v>
      </c>
      <c r="F9" s="595"/>
      <c r="G9" s="595"/>
      <c r="H9" s="595"/>
      <c r="I9" s="595"/>
      <c r="J9" s="595"/>
      <c r="K9" s="596"/>
      <c r="L9" s="596"/>
      <c r="M9" s="596"/>
      <c r="N9" s="596"/>
      <c r="O9" s="136"/>
    </row>
    <row r="10" spans="1:63" ht="6.75" customHeight="1">
      <c r="A10" s="258"/>
      <c r="B10" s="53"/>
      <c r="C10" s="53"/>
      <c r="D10" s="53"/>
      <c r="E10" s="54"/>
      <c r="F10" s="139"/>
      <c r="G10" s="139"/>
      <c r="H10" s="139"/>
      <c r="I10" s="139"/>
      <c r="J10" s="139"/>
      <c r="K10" s="42"/>
      <c r="L10" s="42"/>
      <c r="M10" s="42"/>
      <c r="N10" s="259"/>
      <c r="O10" s="136"/>
      <c r="BJ10" s="51" t="s">
        <v>198</v>
      </c>
      <c r="BK10" s="52" t="s">
        <v>199</v>
      </c>
    </row>
    <row r="11" spans="1:63" ht="6" customHeight="1">
      <c r="A11" s="258"/>
      <c r="B11" s="54"/>
      <c r="C11" s="54"/>
      <c r="D11" s="54"/>
      <c r="E11" s="54"/>
      <c r="F11" s="54"/>
      <c r="G11" s="54"/>
      <c r="H11" s="54"/>
      <c r="I11" s="54"/>
      <c r="J11" s="54"/>
      <c r="K11" s="54"/>
      <c r="L11" s="54"/>
      <c r="M11" s="54"/>
      <c r="N11" s="262"/>
      <c r="O11" s="136"/>
      <c r="BJ11" s="51"/>
      <c r="BK11" s="52"/>
    </row>
    <row r="12" spans="1:63" ht="22.5" customHeight="1">
      <c r="A12" s="135"/>
      <c r="B12" s="597" t="s">
        <v>263</v>
      </c>
      <c r="C12" s="597"/>
      <c r="D12" s="598"/>
      <c r="E12" s="583" t="s">
        <v>264</v>
      </c>
      <c r="F12" s="583" t="s">
        <v>265</v>
      </c>
      <c r="G12" s="583" t="s">
        <v>266</v>
      </c>
      <c r="H12" s="584" t="s">
        <v>267</v>
      </c>
      <c r="I12" s="481" t="s">
        <v>268</v>
      </c>
      <c r="J12" s="481"/>
      <c r="K12" s="481"/>
      <c r="L12" s="481"/>
      <c r="M12" s="481"/>
      <c r="N12" s="507" t="s">
        <v>269</v>
      </c>
      <c r="O12" s="136"/>
      <c r="BJ12" s="51" t="s">
        <v>201</v>
      </c>
      <c r="BK12" s="52" t="s">
        <v>202</v>
      </c>
    </row>
    <row r="13" spans="1:63" ht="12" customHeight="1">
      <c r="A13" s="135"/>
      <c r="B13" s="597"/>
      <c r="C13" s="597"/>
      <c r="D13" s="599"/>
      <c r="E13" s="583"/>
      <c r="F13" s="583"/>
      <c r="G13" s="583"/>
      <c r="H13" s="584"/>
      <c r="I13" s="143">
        <v>1</v>
      </c>
      <c r="J13" s="143">
        <v>2</v>
      </c>
      <c r="K13" s="143">
        <v>3</v>
      </c>
      <c r="L13" s="143">
        <v>4</v>
      </c>
      <c r="M13" s="143">
        <v>5</v>
      </c>
      <c r="N13" s="507"/>
      <c r="O13" s="136"/>
      <c r="BJ13" s="51" t="s">
        <v>203</v>
      </c>
      <c r="BK13" s="52" t="s">
        <v>204</v>
      </c>
    </row>
    <row r="14" spans="1:63" ht="18" customHeight="1">
      <c r="A14" s="135"/>
      <c r="B14" s="597"/>
      <c r="C14" s="597"/>
      <c r="D14" s="600"/>
      <c r="E14" s="583"/>
      <c r="F14" s="583"/>
      <c r="G14" s="583"/>
      <c r="H14" s="584"/>
      <c r="I14" s="144" t="s">
        <v>232</v>
      </c>
      <c r="J14" s="144" t="s">
        <v>233</v>
      </c>
      <c r="K14" s="145" t="s">
        <v>234</v>
      </c>
      <c r="L14" s="145" t="s">
        <v>270</v>
      </c>
      <c r="M14" s="145" t="s">
        <v>271</v>
      </c>
      <c r="N14" s="507"/>
      <c r="O14" s="136"/>
      <c r="BJ14" s="51" t="s">
        <v>207</v>
      </c>
      <c r="BK14" s="52" t="s">
        <v>208</v>
      </c>
    </row>
    <row r="15" spans="1:63" ht="40.5" customHeight="1">
      <c r="A15" s="135"/>
      <c r="B15" s="146" t="s">
        <v>212</v>
      </c>
      <c r="C15" s="146" t="s">
        <v>213</v>
      </c>
      <c r="D15" s="146" t="s">
        <v>454</v>
      </c>
      <c r="E15" s="583"/>
      <c r="F15" s="583"/>
      <c r="G15" s="583"/>
      <c r="H15" s="584"/>
      <c r="I15" s="410" t="s">
        <v>56</v>
      </c>
      <c r="J15" s="410" t="s">
        <v>57</v>
      </c>
      <c r="K15" s="410" t="s">
        <v>243</v>
      </c>
      <c r="L15" s="410" t="s">
        <v>244</v>
      </c>
      <c r="M15" s="410" t="s">
        <v>245</v>
      </c>
      <c r="N15" s="507"/>
      <c r="O15" s="136"/>
      <c r="BJ15" s="51" t="s">
        <v>215</v>
      </c>
      <c r="BK15" s="52" t="s">
        <v>216</v>
      </c>
    </row>
    <row r="16" spans="1:63" ht="64.5" customHeight="1">
      <c r="A16" s="135"/>
      <c r="B16" s="147" t="str">
        <f>'Elenco P.O.'!C11</f>
        <v>Assicurare un'efficace acquisizione, gestione e programmazione delle risorse finanziarie dell'ente al fine di garantire la qualità dei servizi svolti e il rispetto dei piani e dei programmi della politica</v>
      </c>
      <c r="C16" s="147" t="s">
        <v>472</v>
      </c>
      <c r="D16" s="147"/>
      <c r="E16" s="148">
        <f>'Elenco P.O.'!Z11</f>
        <v>10</v>
      </c>
      <c r="F16" s="149">
        <f t="shared" ref="F16:F25" si="0">(E16/E$27)*60</f>
        <v>7.5</v>
      </c>
      <c r="G16" s="148">
        <f>H16/100</f>
        <v>0</v>
      </c>
      <c r="H16" s="150"/>
      <c r="I16" s="263" t="str">
        <f t="shared" ref="I16:I25" si="1">IF($G16&lt;=0.2,IF($G16&gt;=0,"x",""),"")</f>
        <v>x</v>
      </c>
      <c r="J16" s="264" t="str">
        <f>IF(G16&lt;=0.5,IF(G16&gt;=0.21,"x",""),"")</f>
        <v/>
      </c>
      <c r="K16" s="151" t="str">
        <f>IF(G16&lt;=0.7,IF(G16&gt;=0.51,"x",""),"")</f>
        <v/>
      </c>
      <c r="L16" s="151" t="str">
        <f>IF(G16&lt;=0.9,IF(G16&gt;=0.71,"x",""),"")</f>
        <v/>
      </c>
      <c r="M16" s="151" t="str">
        <f>IF(G16&lt;=1,IF(G16&gt;0.9,"x",""),"")</f>
        <v/>
      </c>
      <c r="N16" s="152"/>
      <c r="O16" s="136"/>
      <c r="P16" s="395"/>
      <c r="Q16" s="59"/>
      <c r="R16" s="59"/>
      <c r="S16" s="58"/>
      <c r="T16" s="58"/>
      <c r="U16" s="58"/>
      <c r="V16" s="58"/>
      <c r="W16" s="58"/>
      <c r="X16" s="58"/>
      <c r="Y16" s="58"/>
      <c r="Z16" s="58"/>
      <c r="AA16" s="58"/>
      <c r="AB16" s="58"/>
      <c r="AC16" s="58"/>
      <c r="AD16" s="58"/>
      <c r="AE16" s="58"/>
      <c r="AF16" s="58"/>
      <c r="AG16" s="58"/>
      <c r="AH16" s="58"/>
      <c r="AI16" s="58"/>
      <c r="AJ16" s="58"/>
      <c r="AK16" s="58"/>
      <c r="AL16" s="58"/>
      <c r="AM16" s="58"/>
      <c r="AN16" s="58"/>
      <c r="AO16" s="60"/>
      <c r="BJ16" s="51" t="s">
        <v>217</v>
      </c>
      <c r="BK16" s="52" t="s">
        <v>218</v>
      </c>
    </row>
    <row r="17" spans="1:63" ht="87.75" customHeight="1">
      <c r="A17" s="135"/>
      <c r="B17" s="147" t="s">
        <v>475</v>
      </c>
      <c r="C17" s="147" t="s">
        <v>527</v>
      </c>
      <c r="D17" s="147"/>
      <c r="E17" s="148">
        <f>'Elenco P.O.'!Z12+'Elenco P.O.'!Z13</f>
        <v>20</v>
      </c>
      <c r="F17" s="149">
        <f t="shared" si="0"/>
        <v>15</v>
      </c>
      <c r="G17" s="148">
        <f t="shared" ref="G17:G25" si="2">H17/100</f>
        <v>0</v>
      </c>
      <c r="H17" s="150"/>
      <c r="I17" s="151" t="str">
        <f t="shared" si="1"/>
        <v>x</v>
      </c>
      <c r="J17" s="151" t="str">
        <f t="shared" ref="J17:J25" si="3">IF(G17&lt;=0.5,IF(G17&gt;=0.21,"x",""),"")</f>
        <v/>
      </c>
      <c r="K17" s="151" t="str">
        <f t="shared" ref="K17:K25" si="4">IF(G17&lt;=0.7,IF(G17&gt;=0.51,"x",""),"")</f>
        <v/>
      </c>
      <c r="L17" s="151" t="str">
        <f t="shared" ref="L17:L25" si="5">IF(G17&lt;=0.9,IF(G17&gt;=0.71,"x",""),"")</f>
        <v/>
      </c>
      <c r="M17" s="151" t="str">
        <f t="shared" ref="M17:M25" si="6">IF(G17&lt;=1,IF(G17&gt;0.9,"x",""),"")</f>
        <v/>
      </c>
      <c r="N17" s="152"/>
      <c r="O17" s="136"/>
      <c r="P17" s="44" t="str">
        <f>IF(H16&gt;76&lt;100,1,"")</f>
        <v/>
      </c>
      <c r="BJ17" s="51" t="s">
        <v>274</v>
      </c>
      <c r="BK17" s="52" t="s">
        <v>275</v>
      </c>
    </row>
    <row r="18" spans="1:63" ht="47.25" customHeight="1">
      <c r="A18" s="135"/>
      <c r="B18" s="147" t="s">
        <v>473</v>
      </c>
      <c r="C18" s="147" t="s">
        <v>474</v>
      </c>
      <c r="D18" s="147"/>
      <c r="E18" s="148">
        <f>'Elenco P.O.'!Z14+'Elenco P.O.'!Z15+'Elenco P.O.'!Z16</f>
        <v>30</v>
      </c>
      <c r="F18" s="149">
        <f t="shared" si="0"/>
        <v>22.5</v>
      </c>
      <c r="G18" s="148">
        <f t="shared" si="2"/>
        <v>0</v>
      </c>
      <c r="H18" s="150"/>
      <c r="I18" s="151" t="str">
        <f t="shared" si="1"/>
        <v>x</v>
      </c>
      <c r="J18" s="151" t="str">
        <f t="shared" si="3"/>
        <v/>
      </c>
      <c r="K18" s="151" t="str">
        <f t="shared" si="4"/>
        <v/>
      </c>
      <c r="L18" s="151" t="str">
        <f t="shared" si="5"/>
        <v/>
      </c>
      <c r="M18" s="151" t="str">
        <f t="shared" si="6"/>
        <v/>
      </c>
      <c r="N18" s="152"/>
      <c r="O18" s="136"/>
      <c r="BJ18" s="51" t="s">
        <v>276</v>
      </c>
      <c r="BK18" s="52" t="s">
        <v>277</v>
      </c>
    </row>
    <row r="19" spans="1:63" ht="69.75" customHeight="1">
      <c r="A19" s="135"/>
      <c r="B19" s="147" t="str">
        <f>'Elenco P.O.'!C14</f>
        <v>Assicurare un elevato standard degli atti amministrativi finalizzato a garantire la legittimità, regolarità e correttezza dell’azione amministrativa nonche di regolarità contabile degli atti mediante l'attuazione dei controlli cosi come previsto nel numero e con le modalità programmate nel regolamento sui controlli interni adottato dall'ente.</v>
      </c>
      <c r="C19" s="147" t="s">
        <v>471</v>
      </c>
      <c r="D19" s="147"/>
      <c r="E19" s="148">
        <f>'Elenco P.O.'!Z15+'Elenco P.O.'!Z16</f>
        <v>20</v>
      </c>
      <c r="F19" s="149">
        <f t="shared" si="0"/>
        <v>15</v>
      </c>
      <c r="G19" s="148">
        <f t="shared" si="2"/>
        <v>0</v>
      </c>
      <c r="H19" s="150"/>
      <c r="I19" s="151" t="str">
        <f t="shared" si="1"/>
        <v>x</v>
      </c>
      <c r="J19" s="151" t="str">
        <f t="shared" si="3"/>
        <v/>
      </c>
      <c r="K19" s="151" t="str">
        <f t="shared" si="4"/>
        <v/>
      </c>
      <c r="L19" s="151" t="str">
        <f t="shared" si="5"/>
        <v/>
      </c>
      <c r="M19" s="151" t="str">
        <f t="shared" si="6"/>
        <v/>
      </c>
      <c r="N19" s="152"/>
      <c r="O19" s="136"/>
      <c r="P19" s="58"/>
      <c r="Q19" s="59"/>
      <c r="R19" s="59"/>
      <c r="S19" s="58"/>
      <c r="T19" s="58"/>
      <c r="U19" s="58"/>
      <c r="V19" s="58"/>
      <c r="W19" s="58"/>
      <c r="X19" s="58"/>
      <c r="Y19" s="58"/>
      <c r="Z19" s="58"/>
      <c r="AA19" s="58"/>
      <c r="AB19" s="58"/>
      <c r="AC19" s="58"/>
      <c r="AD19" s="58"/>
      <c r="AE19" s="58"/>
      <c r="AF19" s="58"/>
      <c r="AG19" s="58"/>
      <c r="AH19" s="58"/>
      <c r="AI19" s="58"/>
      <c r="AJ19" s="58"/>
      <c r="AK19" s="58"/>
      <c r="AL19" s="58"/>
      <c r="AM19" s="58"/>
      <c r="AN19" s="58"/>
      <c r="AO19" s="60"/>
      <c r="BJ19" s="51" t="s">
        <v>278</v>
      </c>
      <c r="BK19" s="52" t="s">
        <v>279</v>
      </c>
    </row>
    <row r="20" spans="1:63" ht="28.5" customHeight="1">
      <c r="A20" s="135"/>
      <c r="B20" s="147" t="s">
        <v>526</v>
      </c>
      <c r="C20" s="147" t="s">
        <v>525</v>
      </c>
      <c r="D20" s="147"/>
      <c r="E20" s="148"/>
      <c r="F20" s="149">
        <f t="shared" si="0"/>
        <v>0</v>
      </c>
      <c r="G20" s="148">
        <f t="shared" si="2"/>
        <v>0</v>
      </c>
      <c r="H20" s="150"/>
      <c r="I20" s="151" t="str">
        <f t="shared" si="1"/>
        <v>x</v>
      </c>
      <c r="J20" s="151" t="str">
        <f t="shared" si="3"/>
        <v/>
      </c>
      <c r="K20" s="151" t="str">
        <f t="shared" si="4"/>
        <v/>
      </c>
      <c r="L20" s="151" t="str">
        <f t="shared" si="5"/>
        <v/>
      </c>
      <c r="M20" s="151" t="str">
        <f t="shared" si="6"/>
        <v/>
      </c>
      <c r="N20" s="152"/>
      <c r="O20" s="136"/>
      <c r="BJ20" s="51" t="s">
        <v>280</v>
      </c>
      <c r="BK20" s="52" t="s">
        <v>281</v>
      </c>
    </row>
    <row r="21" spans="1:63" ht="24" hidden="1" customHeight="1" thickBot="1">
      <c r="A21" s="135"/>
      <c r="B21" s="147"/>
      <c r="C21" s="147"/>
      <c r="D21" s="147"/>
      <c r="E21" s="148"/>
      <c r="F21" s="149">
        <f t="shared" si="0"/>
        <v>0</v>
      </c>
      <c r="G21" s="148">
        <f t="shared" si="2"/>
        <v>0</v>
      </c>
      <c r="H21" s="150"/>
      <c r="I21" s="151" t="str">
        <f t="shared" si="1"/>
        <v>x</v>
      </c>
      <c r="J21" s="151" t="str">
        <f t="shared" si="3"/>
        <v/>
      </c>
      <c r="K21" s="151" t="str">
        <f t="shared" si="4"/>
        <v/>
      </c>
      <c r="L21" s="151" t="str">
        <f t="shared" si="5"/>
        <v/>
      </c>
      <c r="M21" s="151" t="str">
        <f t="shared" si="6"/>
        <v/>
      </c>
      <c r="N21" s="152"/>
      <c r="O21" s="136"/>
      <c r="P21" s="44" t="str">
        <f>IF(H19&gt;76&lt;100,1,"")</f>
        <v/>
      </c>
      <c r="BJ21" s="153" t="s">
        <v>282</v>
      </c>
      <c r="BK21" s="154" t="s">
        <v>283</v>
      </c>
    </row>
    <row r="22" spans="1:63" ht="24" hidden="1" customHeight="1" thickBot="1">
      <c r="A22" s="135"/>
      <c r="B22" s="147"/>
      <c r="C22" s="147"/>
      <c r="D22" s="147"/>
      <c r="E22" s="148"/>
      <c r="F22" s="149">
        <f t="shared" si="0"/>
        <v>0</v>
      </c>
      <c r="G22" s="148">
        <f t="shared" si="2"/>
        <v>0</v>
      </c>
      <c r="H22" s="150"/>
      <c r="I22" s="151" t="str">
        <f t="shared" si="1"/>
        <v>x</v>
      </c>
      <c r="J22" s="151" t="str">
        <f t="shared" si="3"/>
        <v/>
      </c>
      <c r="K22" s="151" t="str">
        <f t="shared" si="4"/>
        <v/>
      </c>
      <c r="L22" s="151" t="str">
        <f t="shared" si="5"/>
        <v/>
      </c>
      <c r="M22" s="151" t="str">
        <f t="shared" si="6"/>
        <v/>
      </c>
      <c r="N22" s="152"/>
      <c r="O22" s="136"/>
      <c r="BJ22" s="153"/>
      <c r="BK22" s="154"/>
    </row>
    <row r="23" spans="1:63" ht="24" hidden="1" customHeight="1" thickBot="1">
      <c r="A23" s="135"/>
      <c r="B23" s="147"/>
      <c r="C23" s="147"/>
      <c r="D23" s="147"/>
      <c r="E23" s="148"/>
      <c r="F23" s="149">
        <f t="shared" si="0"/>
        <v>0</v>
      </c>
      <c r="G23" s="148">
        <f t="shared" si="2"/>
        <v>0</v>
      </c>
      <c r="H23" s="150"/>
      <c r="I23" s="151" t="str">
        <f t="shared" si="1"/>
        <v>x</v>
      </c>
      <c r="J23" s="151" t="str">
        <f t="shared" si="3"/>
        <v/>
      </c>
      <c r="K23" s="151" t="str">
        <f t="shared" si="4"/>
        <v/>
      </c>
      <c r="L23" s="151" t="str">
        <f t="shared" si="5"/>
        <v/>
      </c>
      <c r="M23" s="151" t="str">
        <f t="shared" si="6"/>
        <v/>
      </c>
      <c r="N23" s="152"/>
      <c r="O23" s="136"/>
      <c r="BJ23" s="153"/>
      <c r="BK23" s="154"/>
    </row>
    <row r="24" spans="1:63" ht="24" hidden="1" customHeight="1" thickBot="1">
      <c r="A24" s="135"/>
      <c r="B24" s="147"/>
      <c r="C24" s="147"/>
      <c r="D24" s="147"/>
      <c r="E24" s="148"/>
      <c r="F24" s="149">
        <f t="shared" si="0"/>
        <v>0</v>
      </c>
      <c r="G24" s="148">
        <f t="shared" si="2"/>
        <v>0</v>
      </c>
      <c r="H24" s="150"/>
      <c r="I24" s="151" t="str">
        <f t="shared" si="1"/>
        <v>x</v>
      </c>
      <c r="J24" s="151" t="str">
        <f t="shared" si="3"/>
        <v/>
      </c>
      <c r="K24" s="151" t="str">
        <f t="shared" si="4"/>
        <v/>
      </c>
      <c r="L24" s="151" t="str">
        <f t="shared" si="5"/>
        <v/>
      </c>
      <c r="M24" s="151" t="str">
        <f t="shared" si="6"/>
        <v/>
      </c>
      <c r="N24" s="152"/>
      <c r="O24" s="136"/>
      <c r="BJ24" s="153"/>
      <c r="BK24" s="154"/>
    </row>
    <row r="25" spans="1:63" ht="24" hidden="1" customHeight="1" thickBot="1">
      <c r="A25" s="135"/>
      <c r="B25" s="147"/>
      <c r="C25" s="147"/>
      <c r="D25" s="147"/>
      <c r="E25" s="148"/>
      <c r="F25" s="149">
        <f t="shared" si="0"/>
        <v>0</v>
      </c>
      <c r="G25" s="148">
        <f t="shared" si="2"/>
        <v>0</v>
      </c>
      <c r="H25" s="150"/>
      <c r="I25" s="151" t="str">
        <f t="shared" si="1"/>
        <v>x</v>
      </c>
      <c r="J25" s="151" t="str">
        <f t="shared" si="3"/>
        <v/>
      </c>
      <c r="K25" s="151" t="str">
        <f t="shared" si="4"/>
        <v/>
      </c>
      <c r="L25" s="151" t="str">
        <f t="shared" si="5"/>
        <v/>
      </c>
      <c r="M25" s="151" t="str">
        <f t="shared" si="6"/>
        <v/>
      </c>
      <c r="N25" s="152"/>
      <c r="O25" s="136"/>
      <c r="BJ25" s="153"/>
      <c r="BK25" s="154"/>
    </row>
    <row r="26" spans="1:63" s="62" customFormat="1" ht="21.75" customHeight="1" thickBot="1">
      <c r="A26" s="135"/>
      <c r="B26" s="462" t="s">
        <v>284</v>
      </c>
      <c r="C26" s="457"/>
      <c r="D26" s="458"/>
      <c r="E26" s="413" t="s">
        <v>285</v>
      </c>
      <c r="F26" s="585" t="s">
        <v>286</v>
      </c>
      <c r="G26" s="585"/>
      <c r="H26" s="585"/>
      <c r="I26" s="481" t="s">
        <v>287</v>
      </c>
      <c r="J26" s="481"/>
      <c r="K26" s="481"/>
      <c r="L26" s="481"/>
      <c r="M26" s="481"/>
      <c r="N26" s="410" t="s">
        <v>288</v>
      </c>
      <c r="O26" s="136"/>
      <c r="BJ26" s="153"/>
      <c r="BK26" s="154"/>
    </row>
    <row r="27" spans="1:63" s="62" customFormat="1" ht="21" customHeight="1">
      <c r="A27" s="135"/>
      <c r="B27" s="463"/>
      <c r="C27" s="460"/>
      <c r="D27" s="461"/>
      <c r="E27" s="155">
        <f>SUM(E16:E25)</f>
        <v>80</v>
      </c>
      <c r="F27" s="585">
        <f>SUM(F16:F25)</f>
        <v>60</v>
      </c>
      <c r="G27" s="585"/>
      <c r="H27" s="585"/>
      <c r="I27" s="156"/>
      <c r="J27" s="414">
        <f>IF(J16="x",G16*F16)++IF(J17="x",G17*F17)+IF(J18="x",G18*F18)+IF(J19="x",G19*F19)+IF(J20="x",G20*F20)+IF(J21="x",G21*F21)+IF(J22="x",G22*F22)+IF(J23="x",G23*F23)+IF(J24="x",G24*F24)+IF(J25="x",G25*F25)</f>
        <v>0</v>
      </c>
      <c r="K27" s="414">
        <f>IF(K16="x",G16*F16)+IF(K17="x",G17*F17)+IF(K18="x",G18*F18)+IF(K19="x",G19*F19)+IF(K20="x",G20*F20)+IF(K21="x",G21*F21)+IF(K22="x",G22*F22)+IF(K23="x",G23*F23)+IF(K24="x",G24*F24)+IF(K25="x",G25*F25)</f>
        <v>0</v>
      </c>
      <c r="L27" s="414">
        <f>IF(L16="x",G16*F16)+IF(L17="x",G17*F17)+IF(L18="x",G18*F18)+IF(L19="x",G19*F19)+IF(L20="x",G20*F20)+IF(L21="x",G21*F21)+IF(L22="x",G22*F22)+IF(L23="x",G23*F23)+IF(L24="x",G24*F24)+IF(L25="x",G25*F25)</f>
        <v>0</v>
      </c>
      <c r="M27" s="414">
        <f>IF(M16="x",G16*F16)+IF(M17="x",G17*F17)+IF(M18="x",G18*F18)+IF(M19="x",G19*F19)+IF(M20="x",G20*F20)+IF(M21="x",G21*F21)+IF(M22="x",G22*F22)+IF(M23="x",G23*F23)+IF(M24="x",G24*F24)+IF(M25="x",G25*F25)</f>
        <v>0</v>
      </c>
      <c r="N27" s="157">
        <f>SUM(J27:M27)</f>
        <v>0</v>
      </c>
      <c r="O27" s="136"/>
      <c r="BJ27" s="158"/>
      <c r="BK27" s="159"/>
    </row>
    <row r="28" spans="1:63" s="62" customFormat="1" ht="6.75" customHeight="1">
      <c r="A28" s="135"/>
      <c r="B28" s="586"/>
      <c r="C28" s="586"/>
      <c r="D28" s="586"/>
      <c r="E28" s="586"/>
      <c r="F28" s="586"/>
      <c r="G28" s="586"/>
      <c r="H28" s="586"/>
      <c r="I28" s="586"/>
      <c r="J28" s="586"/>
      <c r="K28" s="586"/>
      <c r="L28" s="586"/>
      <c r="M28" s="586"/>
      <c r="N28" s="586"/>
      <c r="O28" s="136"/>
      <c r="BJ28" s="158"/>
      <c r="BK28" s="159"/>
    </row>
    <row r="29" spans="1:63" s="62" customFormat="1" ht="15.75" customHeight="1">
      <c r="A29" s="135"/>
      <c r="B29" s="588" t="s">
        <v>289</v>
      </c>
      <c r="C29" s="589"/>
      <c r="D29" s="590"/>
      <c r="E29" s="587" t="str">
        <f>E12</f>
        <v>Peso Assoluto Obiettivo</v>
      </c>
      <c r="F29" s="587" t="str">
        <f>F12</f>
        <v>Peso % Obiettivo</v>
      </c>
      <c r="G29" s="587" t="str">
        <f>G12</f>
        <v>Fornule</v>
      </c>
      <c r="H29" s="587" t="str">
        <f>H12</f>
        <v>Risultato (%)</v>
      </c>
      <c r="I29" s="143">
        <v>1</v>
      </c>
      <c r="J29" s="143">
        <v>2</v>
      </c>
      <c r="K29" s="143">
        <v>3</v>
      </c>
      <c r="L29" s="143">
        <v>4</v>
      </c>
      <c r="M29" s="143">
        <v>5</v>
      </c>
      <c r="N29" s="571" t="str">
        <f>N12</f>
        <v>NOTE</v>
      </c>
      <c r="O29" s="136"/>
      <c r="BJ29" s="158"/>
      <c r="BK29" s="159"/>
    </row>
    <row r="30" spans="1:63" s="62" customFormat="1" ht="27.75" customHeight="1">
      <c r="A30" s="135"/>
      <c r="B30" s="591"/>
      <c r="C30" s="592"/>
      <c r="D30" s="593"/>
      <c r="E30" s="587"/>
      <c r="F30" s="587"/>
      <c r="G30" s="587"/>
      <c r="H30" s="587"/>
      <c r="I30" s="144" t="s">
        <v>232</v>
      </c>
      <c r="J30" s="144" t="s">
        <v>233</v>
      </c>
      <c r="K30" s="145" t="s">
        <v>234</v>
      </c>
      <c r="L30" s="145" t="s">
        <v>270</v>
      </c>
      <c r="M30" s="145" t="s">
        <v>271</v>
      </c>
      <c r="N30" s="571"/>
      <c r="O30" s="136"/>
      <c r="BJ30" s="158"/>
      <c r="BK30" s="159"/>
    </row>
    <row r="31" spans="1:63" s="62" customFormat="1" ht="33" customHeight="1">
      <c r="A31" s="135"/>
      <c r="B31" s="146" t="s">
        <v>212</v>
      </c>
      <c r="C31" s="146" t="s">
        <v>213</v>
      </c>
      <c r="D31" s="146" t="s">
        <v>454</v>
      </c>
      <c r="E31" s="587"/>
      <c r="F31" s="587"/>
      <c r="G31" s="587"/>
      <c r="H31" s="587"/>
      <c r="I31" s="410" t="s">
        <v>56</v>
      </c>
      <c r="J31" s="410" t="s">
        <v>57</v>
      </c>
      <c r="K31" s="410" t="s">
        <v>243</v>
      </c>
      <c r="L31" s="410" t="s">
        <v>244</v>
      </c>
      <c r="M31" s="410" t="s">
        <v>245</v>
      </c>
      <c r="N31" s="571"/>
      <c r="O31" s="136"/>
      <c r="BJ31" s="158"/>
      <c r="BK31" s="159"/>
    </row>
    <row r="32" spans="1:63" s="62" customFormat="1" ht="119.25" customHeight="1">
      <c r="A32" s="135"/>
      <c r="B32" s="147" t="str">
        <f>'Elenco P.I.'!B11</f>
        <v>Garantire il controllo effettivo da parte della stazione appaltante sull’esecuzione delle prestazioni</v>
      </c>
      <c r="C32" s="147" t="str">
        <f>'Elenco P.I.'!C11</f>
        <v>Predisposizione preventiva delle modalità organizzative e gestionali attraverso le quali garantire il controllo effettivo da parte della stazione appaltante sull’esecuzione delle prestazioni, programmando accessi diretti sul luogo dell’esecuzione stessa, nonché verifiche, anche a sorpresa, sull’effettiva ottemperanza a tutte le misure previste nel capitolato d'appalto. Il responsabile avvrà cura di presentare all'atto della valutazione finale e/o intermedia il documento di programmazione, corredato dalla successiva relazione su quanto effettivamente effettuato in allegato al presente obiettivo.</v>
      </c>
      <c r="D32" s="147"/>
      <c r="E32" s="148">
        <f>'Elenco P.I.'!T11</f>
        <v>6</v>
      </c>
      <c r="F32" s="149">
        <f t="shared" ref="F32:F55" si="7">(E32/E$82)*40</f>
        <v>1.6438356164383561</v>
      </c>
      <c r="G32" s="148">
        <f t="shared" ref="G32:G55" si="8">H32/100</f>
        <v>0</v>
      </c>
      <c r="H32" s="150"/>
      <c r="I32" s="151" t="str">
        <f t="shared" ref="I32:I55" si="9">IF($G32&lt;=0.2,IF($G32&gt;=0,"x",""),"")</f>
        <v>x</v>
      </c>
      <c r="J32" s="151" t="str">
        <f t="shared" ref="J32:J55" si="10">IF(G32&lt;=0.5,IF(G32&gt;=0.21,"x",""),"")</f>
        <v/>
      </c>
      <c r="K32" s="151" t="str">
        <f t="shared" ref="K32:K55" si="11">IF(G32&lt;=0.7,IF(G32&gt;=0.51,"x",""),"")</f>
        <v/>
      </c>
      <c r="L32" s="151" t="str">
        <f t="shared" ref="L32:L55" si="12">IF(G32&lt;=0.9,IF(G32&gt;=0.71,"x",""),"")</f>
        <v/>
      </c>
      <c r="M32" s="151" t="str">
        <f t="shared" ref="M32:M55" si="13">IF(G32&lt;=1,IF(G32&gt;0.9,"x",""),"")</f>
        <v/>
      </c>
      <c r="N32" s="152"/>
      <c r="O32" s="136"/>
      <c r="BJ32" s="158"/>
      <c r="BK32" s="159"/>
    </row>
    <row r="33" spans="1:63" s="62" customFormat="1" ht="115.5" customHeight="1">
      <c r="A33" s="135"/>
      <c r="B33" s="147" t="s">
        <v>499</v>
      </c>
      <c r="C33" s="147" t="s">
        <v>498</v>
      </c>
      <c r="D33" s="147"/>
      <c r="E33" s="148">
        <v>10</v>
      </c>
      <c r="F33" s="149">
        <f t="shared" si="7"/>
        <v>2.7397260273972601</v>
      </c>
      <c r="G33" s="148">
        <f t="shared" si="8"/>
        <v>0</v>
      </c>
      <c r="H33" s="150"/>
      <c r="I33" s="151" t="str">
        <f t="shared" si="9"/>
        <v>x</v>
      </c>
      <c r="J33" s="151" t="str">
        <f t="shared" si="10"/>
        <v/>
      </c>
      <c r="K33" s="151" t="str">
        <f t="shared" si="11"/>
        <v/>
      </c>
      <c r="L33" s="151" t="str">
        <f t="shared" si="12"/>
        <v/>
      </c>
      <c r="M33" s="151" t="str">
        <f t="shared" si="13"/>
        <v/>
      </c>
      <c r="N33" s="152"/>
      <c r="O33" s="136"/>
      <c r="BJ33" s="158"/>
      <c r="BK33" s="159"/>
    </row>
    <row r="34" spans="1:63" s="62" customFormat="1" ht="57" customHeight="1">
      <c r="A34" s="135"/>
      <c r="B34" s="147" t="s">
        <v>501</v>
      </c>
      <c r="C34" s="147" t="s">
        <v>500</v>
      </c>
      <c r="D34" s="147"/>
      <c r="E34" s="148">
        <v>10</v>
      </c>
      <c r="F34" s="149">
        <f t="shared" si="7"/>
        <v>2.7397260273972601</v>
      </c>
      <c r="G34" s="148">
        <f t="shared" si="8"/>
        <v>0</v>
      </c>
      <c r="H34" s="150"/>
      <c r="I34" s="151" t="str">
        <f t="shared" si="9"/>
        <v>x</v>
      </c>
      <c r="J34" s="151" t="str">
        <f t="shared" si="10"/>
        <v/>
      </c>
      <c r="K34" s="151" t="str">
        <f t="shared" si="11"/>
        <v/>
      </c>
      <c r="L34" s="151" t="str">
        <f t="shared" si="12"/>
        <v/>
      </c>
      <c r="M34" s="151" t="str">
        <f t="shared" si="13"/>
        <v/>
      </c>
      <c r="N34" s="152"/>
      <c r="O34" s="136"/>
      <c r="BJ34" s="158"/>
      <c r="BK34" s="159"/>
    </row>
    <row r="35" spans="1:63" s="62" customFormat="1" ht="106.5" customHeight="1">
      <c r="A35" s="135"/>
      <c r="B35" s="147" t="s">
        <v>504</v>
      </c>
      <c r="C35" s="147" t="s">
        <v>502</v>
      </c>
      <c r="D35" s="147"/>
      <c r="E35" s="148">
        <v>10</v>
      </c>
      <c r="F35" s="149">
        <f t="shared" si="7"/>
        <v>2.7397260273972601</v>
      </c>
      <c r="G35" s="148">
        <f t="shared" si="8"/>
        <v>0</v>
      </c>
      <c r="H35" s="150"/>
      <c r="I35" s="151" t="str">
        <f t="shared" si="9"/>
        <v>x</v>
      </c>
      <c r="J35" s="151" t="str">
        <f t="shared" si="10"/>
        <v/>
      </c>
      <c r="K35" s="151" t="str">
        <f t="shared" si="11"/>
        <v/>
      </c>
      <c r="L35" s="151" t="str">
        <f t="shared" si="12"/>
        <v/>
      </c>
      <c r="M35" s="151" t="str">
        <f t="shared" si="13"/>
        <v/>
      </c>
      <c r="N35" s="152"/>
      <c r="O35" s="136"/>
      <c r="BJ35" s="158"/>
      <c r="BK35" s="159"/>
    </row>
    <row r="36" spans="1:63" s="62" customFormat="1" ht="106.5" customHeight="1">
      <c r="A36" s="135"/>
      <c r="B36" s="147" t="s">
        <v>505</v>
      </c>
      <c r="C36" s="147" t="s">
        <v>503</v>
      </c>
      <c r="D36" s="147"/>
      <c r="E36" s="148">
        <v>10</v>
      </c>
      <c r="F36" s="149">
        <f t="shared" si="7"/>
        <v>2.7397260273972601</v>
      </c>
      <c r="G36" s="148">
        <f t="shared" si="8"/>
        <v>0</v>
      </c>
      <c r="H36" s="150"/>
      <c r="I36" s="151" t="str">
        <f t="shared" si="9"/>
        <v>x</v>
      </c>
      <c r="J36" s="151" t="str">
        <f t="shared" si="10"/>
        <v/>
      </c>
      <c r="K36" s="151" t="str">
        <f t="shared" si="11"/>
        <v/>
      </c>
      <c r="L36" s="151" t="str">
        <f t="shared" si="12"/>
        <v/>
      </c>
      <c r="M36" s="151" t="str">
        <f t="shared" si="13"/>
        <v/>
      </c>
      <c r="N36" s="152"/>
      <c r="O36" s="136"/>
      <c r="BJ36" s="158"/>
      <c r="BK36" s="159"/>
    </row>
    <row r="37" spans="1:63" s="62" customFormat="1" ht="54" customHeight="1">
      <c r="A37" s="135"/>
      <c r="B37" s="147" t="s">
        <v>507</v>
      </c>
      <c r="C37" s="147" t="s">
        <v>506</v>
      </c>
      <c r="D37" s="147"/>
      <c r="E37" s="148">
        <v>10</v>
      </c>
      <c r="F37" s="149">
        <f t="shared" si="7"/>
        <v>2.7397260273972601</v>
      </c>
      <c r="G37" s="148">
        <f t="shared" si="8"/>
        <v>0</v>
      </c>
      <c r="H37" s="150"/>
      <c r="I37" s="151" t="str">
        <f t="shared" si="9"/>
        <v>x</v>
      </c>
      <c r="J37" s="151" t="str">
        <f t="shared" si="10"/>
        <v/>
      </c>
      <c r="K37" s="151" t="str">
        <f t="shared" si="11"/>
        <v/>
      </c>
      <c r="L37" s="151" t="str">
        <f t="shared" si="12"/>
        <v/>
      </c>
      <c r="M37" s="151" t="str">
        <f t="shared" si="13"/>
        <v/>
      </c>
      <c r="N37" s="152"/>
      <c r="O37" s="136"/>
      <c r="BJ37" s="158"/>
      <c r="BK37" s="159"/>
    </row>
    <row r="38" spans="1:63" s="62" customFormat="1" ht="19.5" hidden="1" customHeight="1">
      <c r="A38" s="135"/>
      <c r="B38" s="147"/>
      <c r="C38" s="147"/>
      <c r="D38" s="147"/>
      <c r="E38" s="148"/>
      <c r="F38" s="149">
        <f t="shared" si="7"/>
        <v>0</v>
      </c>
      <c r="G38" s="148">
        <f t="shared" si="8"/>
        <v>0</v>
      </c>
      <c r="H38" s="150"/>
      <c r="I38" s="151" t="str">
        <f t="shared" si="9"/>
        <v>x</v>
      </c>
      <c r="J38" s="151" t="str">
        <f t="shared" si="10"/>
        <v/>
      </c>
      <c r="K38" s="151" t="str">
        <f t="shared" si="11"/>
        <v/>
      </c>
      <c r="L38" s="151" t="str">
        <f t="shared" si="12"/>
        <v/>
      </c>
      <c r="M38" s="151" t="str">
        <f t="shared" si="13"/>
        <v/>
      </c>
      <c r="N38" s="152"/>
      <c r="O38" s="136"/>
      <c r="BJ38" s="158"/>
      <c r="BK38" s="159"/>
    </row>
    <row r="39" spans="1:63" s="62" customFormat="1" ht="19.5" hidden="1" customHeight="1">
      <c r="A39" s="135"/>
      <c r="B39" s="147"/>
      <c r="C39" s="147"/>
      <c r="D39" s="147"/>
      <c r="E39" s="148"/>
      <c r="F39" s="149">
        <f t="shared" si="7"/>
        <v>0</v>
      </c>
      <c r="G39" s="148">
        <f t="shared" si="8"/>
        <v>0</v>
      </c>
      <c r="H39" s="150"/>
      <c r="I39" s="151" t="str">
        <f t="shared" si="9"/>
        <v>x</v>
      </c>
      <c r="J39" s="151" t="str">
        <f t="shared" si="10"/>
        <v/>
      </c>
      <c r="K39" s="151" t="str">
        <f t="shared" si="11"/>
        <v/>
      </c>
      <c r="L39" s="151" t="str">
        <f t="shared" si="12"/>
        <v/>
      </c>
      <c r="M39" s="151" t="str">
        <f t="shared" si="13"/>
        <v/>
      </c>
      <c r="N39" s="152"/>
      <c r="O39" s="136"/>
      <c r="BJ39" s="158"/>
      <c r="BK39" s="159"/>
    </row>
    <row r="40" spans="1:63" s="62" customFormat="1" ht="19.5" hidden="1" customHeight="1">
      <c r="A40" s="135"/>
      <c r="B40" s="147"/>
      <c r="C40" s="147"/>
      <c r="D40" s="147"/>
      <c r="E40" s="148"/>
      <c r="F40" s="149">
        <f t="shared" si="7"/>
        <v>0</v>
      </c>
      <c r="G40" s="148">
        <f t="shared" si="8"/>
        <v>0</v>
      </c>
      <c r="H40" s="150"/>
      <c r="I40" s="151" t="str">
        <f t="shared" si="9"/>
        <v>x</v>
      </c>
      <c r="J40" s="151" t="str">
        <f t="shared" si="10"/>
        <v/>
      </c>
      <c r="K40" s="151" t="str">
        <f t="shared" si="11"/>
        <v/>
      </c>
      <c r="L40" s="151" t="str">
        <f t="shared" si="12"/>
        <v/>
      </c>
      <c r="M40" s="151" t="str">
        <f t="shared" si="13"/>
        <v/>
      </c>
      <c r="N40" s="152"/>
      <c r="O40" s="136"/>
      <c r="BJ40" s="158"/>
      <c r="BK40" s="159"/>
    </row>
    <row r="41" spans="1:63" s="62" customFormat="1" ht="19.5" hidden="1" customHeight="1">
      <c r="A41" s="135"/>
      <c r="B41" s="147"/>
      <c r="C41" s="147"/>
      <c r="D41" s="390"/>
      <c r="E41" s="148"/>
      <c r="F41" s="149">
        <f t="shared" si="7"/>
        <v>0</v>
      </c>
      <c r="G41" s="148">
        <f t="shared" si="8"/>
        <v>0</v>
      </c>
      <c r="H41" s="150"/>
      <c r="I41" s="151" t="str">
        <f t="shared" si="9"/>
        <v>x</v>
      </c>
      <c r="J41" s="151" t="str">
        <f t="shared" si="10"/>
        <v/>
      </c>
      <c r="K41" s="151" t="str">
        <f t="shared" si="11"/>
        <v/>
      </c>
      <c r="L41" s="151" t="str">
        <f t="shared" si="12"/>
        <v/>
      </c>
      <c r="M41" s="151" t="str">
        <f t="shared" si="13"/>
        <v/>
      </c>
      <c r="N41" s="152"/>
      <c r="O41" s="136"/>
      <c r="BJ41" s="158"/>
      <c r="BK41" s="159"/>
    </row>
    <row r="42" spans="1:63" s="62" customFormat="1" ht="19.5" hidden="1" customHeight="1">
      <c r="A42" s="135"/>
      <c r="B42" s="147"/>
      <c r="C42" s="147"/>
      <c r="D42" s="390"/>
      <c r="E42" s="148"/>
      <c r="F42" s="149">
        <f t="shared" si="7"/>
        <v>0</v>
      </c>
      <c r="G42" s="148">
        <f t="shared" si="8"/>
        <v>0</v>
      </c>
      <c r="H42" s="150"/>
      <c r="I42" s="151" t="str">
        <f t="shared" si="9"/>
        <v>x</v>
      </c>
      <c r="J42" s="151" t="str">
        <f t="shared" si="10"/>
        <v/>
      </c>
      <c r="K42" s="151" t="str">
        <f t="shared" si="11"/>
        <v/>
      </c>
      <c r="L42" s="151" t="str">
        <f t="shared" si="12"/>
        <v/>
      </c>
      <c r="M42" s="151" t="str">
        <f t="shared" si="13"/>
        <v/>
      </c>
      <c r="N42" s="152"/>
      <c r="O42" s="136"/>
      <c r="BJ42" s="158"/>
      <c r="BK42" s="159"/>
    </row>
    <row r="43" spans="1:63" s="62" customFormat="1" ht="19.5" hidden="1" customHeight="1">
      <c r="A43" s="135"/>
      <c r="B43" s="147"/>
      <c r="C43" s="147"/>
      <c r="D43" s="390"/>
      <c r="E43" s="148"/>
      <c r="F43" s="149">
        <f t="shared" si="7"/>
        <v>0</v>
      </c>
      <c r="G43" s="148">
        <f t="shared" si="8"/>
        <v>0</v>
      </c>
      <c r="H43" s="150"/>
      <c r="I43" s="151" t="str">
        <f t="shared" si="9"/>
        <v>x</v>
      </c>
      <c r="J43" s="151" t="str">
        <f t="shared" si="10"/>
        <v/>
      </c>
      <c r="K43" s="151" t="str">
        <f t="shared" si="11"/>
        <v/>
      </c>
      <c r="L43" s="151" t="str">
        <f t="shared" si="12"/>
        <v/>
      </c>
      <c r="M43" s="151" t="str">
        <f t="shared" si="13"/>
        <v/>
      </c>
      <c r="N43" s="152"/>
      <c r="O43" s="136"/>
      <c r="BJ43" s="158"/>
      <c r="BK43" s="159"/>
    </row>
    <row r="44" spans="1:63" s="62" customFormat="1" ht="19.5" hidden="1" customHeight="1">
      <c r="A44" s="135"/>
      <c r="B44" s="147"/>
      <c r="C44" s="147"/>
      <c r="D44" s="390"/>
      <c r="E44" s="148"/>
      <c r="F44" s="149">
        <f t="shared" si="7"/>
        <v>0</v>
      </c>
      <c r="G44" s="148">
        <f t="shared" si="8"/>
        <v>0</v>
      </c>
      <c r="H44" s="150"/>
      <c r="I44" s="151" t="str">
        <f t="shared" si="9"/>
        <v>x</v>
      </c>
      <c r="J44" s="151" t="str">
        <f t="shared" si="10"/>
        <v/>
      </c>
      <c r="K44" s="151" t="str">
        <f t="shared" si="11"/>
        <v/>
      </c>
      <c r="L44" s="151" t="str">
        <f t="shared" si="12"/>
        <v/>
      </c>
      <c r="M44" s="151" t="str">
        <f t="shared" si="13"/>
        <v/>
      </c>
      <c r="N44" s="152"/>
      <c r="O44" s="136"/>
      <c r="BJ44" s="158"/>
      <c r="BK44" s="159"/>
    </row>
    <row r="45" spans="1:63" s="62" customFormat="1" ht="19.5" hidden="1" customHeight="1">
      <c r="A45" s="135"/>
      <c r="B45" s="147"/>
      <c r="C45" s="147"/>
      <c r="D45" s="390"/>
      <c r="E45" s="148"/>
      <c r="F45" s="149">
        <f t="shared" si="7"/>
        <v>0</v>
      </c>
      <c r="G45" s="148">
        <f t="shared" si="8"/>
        <v>0</v>
      </c>
      <c r="H45" s="150"/>
      <c r="I45" s="151" t="str">
        <f t="shared" si="9"/>
        <v>x</v>
      </c>
      <c r="J45" s="151" t="str">
        <f t="shared" si="10"/>
        <v/>
      </c>
      <c r="K45" s="151" t="str">
        <f t="shared" si="11"/>
        <v/>
      </c>
      <c r="L45" s="151" t="str">
        <f t="shared" si="12"/>
        <v/>
      </c>
      <c r="M45" s="151" t="str">
        <f t="shared" si="13"/>
        <v/>
      </c>
      <c r="N45" s="152"/>
      <c r="O45" s="136"/>
      <c r="BJ45" s="158"/>
      <c r="BK45" s="159"/>
    </row>
    <row r="46" spans="1:63" s="62" customFormat="1" ht="19.5" hidden="1" customHeight="1">
      <c r="A46" s="135"/>
      <c r="B46" s="147"/>
      <c r="C46" s="147"/>
      <c r="D46" s="390"/>
      <c r="E46" s="148"/>
      <c r="F46" s="149">
        <f t="shared" si="7"/>
        <v>0</v>
      </c>
      <c r="G46" s="148">
        <f t="shared" si="8"/>
        <v>0</v>
      </c>
      <c r="H46" s="150"/>
      <c r="I46" s="151" t="str">
        <f t="shared" si="9"/>
        <v>x</v>
      </c>
      <c r="J46" s="151" t="str">
        <f t="shared" si="10"/>
        <v/>
      </c>
      <c r="K46" s="151" t="str">
        <f t="shared" si="11"/>
        <v/>
      </c>
      <c r="L46" s="151" t="str">
        <f t="shared" si="12"/>
        <v/>
      </c>
      <c r="M46" s="151" t="str">
        <f t="shared" si="13"/>
        <v/>
      </c>
      <c r="N46" s="152"/>
      <c r="O46" s="136"/>
      <c r="BJ46" s="158"/>
      <c r="BK46" s="159"/>
    </row>
    <row r="47" spans="1:63" s="62" customFormat="1" ht="19.5" hidden="1" customHeight="1">
      <c r="A47" s="135"/>
      <c r="B47" s="147"/>
      <c r="C47" s="147"/>
      <c r="D47" s="390"/>
      <c r="E47" s="148"/>
      <c r="F47" s="149">
        <f t="shared" si="7"/>
        <v>0</v>
      </c>
      <c r="G47" s="148">
        <f t="shared" si="8"/>
        <v>0</v>
      </c>
      <c r="H47" s="150"/>
      <c r="I47" s="151" t="str">
        <f t="shared" si="9"/>
        <v>x</v>
      </c>
      <c r="J47" s="151" t="str">
        <f t="shared" si="10"/>
        <v/>
      </c>
      <c r="K47" s="151" t="str">
        <f t="shared" si="11"/>
        <v/>
      </c>
      <c r="L47" s="151" t="str">
        <f t="shared" si="12"/>
        <v/>
      </c>
      <c r="M47" s="151" t="str">
        <f t="shared" si="13"/>
        <v/>
      </c>
      <c r="N47" s="152"/>
      <c r="O47" s="136"/>
      <c r="BJ47" s="158"/>
      <c r="BK47" s="159"/>
    </row>
    <row r="48" spans="1:63" s="62" customFormat="1" ht="19.5" hidden="1" customHeight="1">
      <c r="A48" s="135"/>
      <c r="B48" s="147"/>
      <c r="C48" s="147"/>
      <c r="D48" s="390"/>
      <c r="E48" s="148"/>
      <c r="F48" s="149">
        <f t="shared" si="7"/>
        <v>0</v>
      </c>
      <c r="G48" s="148">
        <f t="shared" si="8"/>
        <v>0</v>
      </c>
      <c r="H48" s="150"/>
      <c r="I48" s="151" t="str">
        <f t="shared" si="9"/>
        <v>x</v>
      </c>
      <c r="J48" s="151" t="str">
        <f t="shared" si="10"/>
        <v/>
      </c>
      <c r="K48" s="151" t="str">
        <f t="shared" si="11"/>
        <v/>
      </c>
      <c r="L48" s="151" t="str">
        <f t="shared" si="12"/>
        <v/>
      </c>
      <c r="M48" s="151" t="str">
        <f t="shared" si="13"/>
        <v/>
      </c>
      <c r="N48" s="152"/>
      <c r="O48" s="136"/>
      <c r="BJ48" s="158"/>
      <c r="BK48" s="159"/>
    </row>
    <row r="49" spans="1:63" s="62" customFormat="1" ht="19.5" hidden="1" customHeight="1">
      <c r="A49" s="135"/>
      <c r="B49" s="147"/>
      <c r="C49" s="147"/>
      <c r="D49" s="390"/>
      <c r="E49" s="148"/>
      <c r="F49" s="149">
        <f t="shared" si="7"/>
        <v>0</v>
      </c>
      <c r="G49" s="148">
        <f t="shared" si="8"/>
        <v>0</v>
      </c>
      <c r="H49" s="150"/>
      <c r="I49" s="151" t="str">
        <f t="shared" si="9"/>
        <v>x</v>
      </c>
      <c r="J49" s="151" t="str">
        <f t="shared" si="10"/>
        <v/>
      </c>
      <c r="K49" s="151" t="str">
        <f t="shared" si="11"/>
        <v/>
      </c>
      <c r="L49" s="151" t="str">
        <f t="shared" si="12"/>
        <v/>
      </c>
      <c r="M49" s="151" t="str">
        <f t="shared" si="13"/>
        <v/>
      </c>
      <c r="N49" s="152"/>
      <c r="O49" s="136"/>
      <c r="BJ49" s="158"/>
      <c r="BK49" s="159"/>
    </row>
    <row r="50" spans="1:63" s="62" customFormat="1" ht="19.5" hidden="1" customHeight="1">
      <c r="A50" s="135"/>
      <c r="B50" s="147"/>
      <c r="C50" s="147"/>
      <c r="D50" s="390"/>
      <c r="E50" s="148"/>
      <c r="F50" s="149">
        <f t="shared" si="7"/>
        <v>0</v>
      </c>
      <c r="G50" s="148">
        <f t="shared" si="8"/>
        <v>0</v>
      </c>
      <c r="H50" s="150"/>
      <c r="I50" s="151" t="str">
        <f t="shared" si="9"/>
        <v>x</v>
      </c>
      <c r="J50" s="151" t="str">
        <f t="shared" si="10"/>
        <v/>
      </c>
      <c r="K50" s="151" t="str">
        <f t="shared" si="11"/>
        <v/>
      </c>
      <c r="L50" s="151" t="str">
        <f t="shared" si="12"/>
        <v/>
      </c>
      <c r="M50" s="151" t="str">
        <f t="shared" si="13"/>
        <v/>
      </c>
      <c r="N50" s="152"/>
      <c r="O50" s="136"/>
      <c r="BJ50" s="158"/>
      <c r="BK50" s="159"/>
    </row>
    <row r="51" spans="1:63" s="62" customFormat="1" ht="27.75" hidden="1" customHeight="1">
      <c r="A51" s="135"/>
      <c r="B51" s="147">
        <f>'Elenco P.I.'!B30</f>
        <v>0</v>
      </c>
      <c r="C51" s="147">
        <f>'Elenco P.I.'!C30</f>
        <v>0</v>
      </c>
      <c r="D51" s="390"/>
      <c r="E51" s="148">
        <f>'Elenco P.I.'!T30</f>
        <v>0</v>
      </c>
      <c r="F51" s="149">
        <f t="shared" si="7"/>
        <v>0</v>
      </c>
      <c r="G51" s="148">
        <f t="shared" si="8"/>
        <v>0</v>
      </c>
      <c r="H51" s="150"/>
      <c r="I51" s="151" t="str">
        <f t="shared" si="9"/>
        <v>x</v>
      </c>
      <c r="J51" s="151" t="str">
        <f t="shared" si="10"/>
        <v/>
      </c>
      <c r="K51" s="151" t="str">
        <f t="shared" si="11"/>
        <v/>
      </c>
      <c r="L51" s="151" t="str">
        <f t="shared" si="12"/>
        <v/>
      </c>
      <c r="M51" s="151" t="str">
        <f t="shared" si="13"/>
        <v/>
      </c>
      <c r="N51" s="152"/>
      <c r="O51" s="136"/>
      <c r="BJ51" s="158"/>
      <c r="BK51" s="159"/>
    </row>
    <row r="52" spans="1:63" s="62" customFormat="1" ht="27.75" hidden="1" customHeight="1">
      <c r="A52" s="135"/>
      <c r="B52" s="147">
        <f>'Elenco P.I.'!B31</f>
        <v>0</v>
      </c>
      <c r="C52" s="147">
        <f>'Elenco P.I.'!C31</f>
        <v>0</v>
      </c>
      <c r="D52" s="390"/>
      <c r="E52" s="148">
        <f>'Elenco P.I.'!T31</f>
        <v>0</v>
      </c>
      <c r="F52" s="149">
        <f t="shared" si="7"/>
        <v>0</v>
      </c>
      <c r="G52" s="148">
        <f t="shared" si="8"/>
        <v>0</v>
      </c>
      <c r="H52" s="150"/>
      <c r="I52" s="151" t="str">
        <f t="shared" si="9"/>
        <v>x</v>
      </c>
      <c r="J52" s="151" t="str">
        <f t="shared" si="10"/>
        <v/>
      </c>
      <c r="K52" s="151" t="str">
        <f t="shared" si="11"/>
        <v/>
      </c>
      <c r="L52" s="151" t="str">
        <f t="shared" si="12"/>
        <v/>
      </c>
      <c r="M52" s="151" t="str">
        <f t="shared" si="13"/>
        <v/>
      </c>
      <c r="N52" s="152"/>
      <c r="O52" s="136"/>
      <c r="BJ52" s="158"/>
      <c r="BK52" s="159"/>
    </row>
    <row r="53" spans="1:63" s="62" customFormat="1" ht="27.75" hidden="1" customHeight="1">
      <c r="A53" s="135"/>
      <c r="B53" s="147">
        <f>'Elenco P.I.'!B32</f>
        <v>0</v>
      </c>
      <c r="C53" s="147">
        <f>'Elenco P.I.'!C32</f>
        <v>0</v>
      </c>
      <c r="D53" s="390"/>
      <c r="E53" s="148">
        <f>'Elenco P.I.'!T32</f>
        <v>0</v>
      </c>
      <c r="F53" s="149">
        <f t="shared" si="7"/>
        <v>0</v>
      </c>
      <c r="G53" s="148">
        <f t="shared" si="8"/>
        <v>0</v>
      </c>
      <c r="H53" s="150"/>
      <c r="I53" s="151" t="str">
        <f t="shared" si="9"/>
        <v>x</v>
      </c>
      <c r="J53" s="151" t="str">
        <f t="shared" si="10"/>
        <v/>
      </c>
      <c r="K53" s="151" t="str">
        <f t="shared" si="11"/>
        <v/>
      </c>
      <c r="L53" s="151" t="str">
        <f t="shared" si="12"/>
        <v/>
      </c>
      <c r="M53" s="151" t="str">
        <f t="shared" si="13"/>
        <v/>
      </c>
      <c r="N53" s="152"/>
      <c r="O53" s="136"/>
      <c r="BJ53" s="158"/>
      <c r="BK53" s="159"/>
    </row>
    <row r="54" spans="1:63" s="62" customFormat="1" ht="27.75" hidden="1" customHeight="1">
      <c r="A54" s="135"/>
      <c r="B54" s="147">
        <f>'Elenco P.I.'!B33</f>
        <v>0</v>
      </c>
      <c r="C54" s="147">
        <f>'Elenco P.I.'!C33</f>
        <v>0</v>
      </c>
      <c r="D54" s="390"/>
      <c r="E54" s="148">
        <f>'Elenco P.I.'!T33</f>
        <v>0</v>
      </c>
      <c r="F54" s="149">
        <f t="shared" si="7"/>
        <v>0</v>
      </c>
      <c r="G54" s="148">
        <f t="shared" si="8"/>
        <v>0</v>
      </c>
      <c r="H54" s="150"/>
      <c r="I54" s="151" t="str">
        <f t="shared" si="9"/>
        <v>x</v>
      </c>
      <c r="J54" s="151" t="str">
        <f t="shared" si="10"/>
        <v/>
      </c>
      <c r="K54" s="151" t="str">
        <f t="shared" si="11"/>
        <v/>
      </c>
      <c r="L54" s="151" t="str">
        <f t="shared" si="12"/>
        <v/>
      </c>
      <c r="M54" s="151" t="str">
        <f t="shared" si="13"/>
        <v/>
      </c>
      <c r="N54" s="152"/>
      <c r="O54" s="136"/>
      <c r="BJ54" s="158"/>
      <c r="BK54" s="159"/>
    </row>
    <row r="55" spans="1:63" s="62" customFormat="1" ht="27.75" hidden="1" customHeight="1">
      <c r="A55" s="135"/>
      <c r="B55" s="147">
        <f>'Elenco P.I.'!B34</f>
        <v>0</v>
      </c>
      <c r="C55" s="147">
        <f>'Elenco P.I.'!C34</f>
        <v>0</v>
      </c>
      <c r="D55" s="390"/>
      <c r="E55" s="148">
        <f>'Elenco P.I.'!T34</f>
        <v>0</v>
      </c>
      <c r="F55" s="149">
        <f t="shared" si="7"/>
        <v>0</v>
      </c>
      <c r="G55" s="148">
        <f t="shared" si="8"/>
        <v>0</v>
      </c>
      <c r="H55" s="150"/>
      <c r="I55" s="151" t="str">
        <f t="shared" si="9"/>
        <v>x</v>
      </c>
      <c r="J55" s="151" t="str">
        <f t="shared" si="10"/>
        <v/>
      </c>
      <c r="K55" s="151" t="str">
        <f t="shared" si="11"/>
        <v/>
      </c>
      <c r="L55" s="151" t="str">
        <f t="shared" si="12"/>
        <v/>
      </c>
      <c r="M55" s="151" t="str">
        <f t="shared" si="13"/>
        <v/>
      </c>
      <c r="N55" s="152"/>
      <c r="O55" s="136"/>
      <c r="BJ55" s="158"/>
      <c r="BK55" s="159"/>
    </row>
    <row r="56" spans="1:63" s="62" customFormat="1" ht="27.75" customHeight="1" thickBot="1">
      <c r="A56" s="135"/>
      <c r="B56" s="462" t="s">
        <v>290</v>
      </c>
      <c r="C56" s="457"/>
      <c r="D56" s="458"/>
      <c r="E56" s="413" t="s">
        <v>285</v>
      </c>
      <c r="F56" s="585" t="s">
        <v>286</v>
      </c>
      <c r="G56" s="585"/>
      <c r="H56" s="585"/>
      <c r="I56" s="481" t="s">
        <v>287</v>
      </c>
      <c r="J56" s="481"/>
      <c r="K56" s="481"/>
      <c r="L56" s="481"/>
      <c r="M56" s="481"/>
      <c r="N56" s="410" t="s">
        <v>288</v>
      </c>
      <c r="O56" s="136"/>
      <c r="BJ56" s="153"/>
      <c r="BK56" s="154"/>
    </row>
    <row r="57" spans="1:63" s="62" customFormat="1" ht="21" customHeight="1">
      <c r="A57" s="135"/>
      <c r="B57" s="463"/>
      <c r="C57" s="460"/>
      <c r="D57" s="461"/>
      <c r="E57" s="155">
        <f>SUM(E30:E56)</f>
        <v>56</v>
      </c>
      <c r="F57" s="585">
        <f>SUM(F32:F38)</f>
        <v>15.342465753424658</v>
      </c>
      <c r="G57" s="585"/>
      <c r="H57" s="585"/>
      <c r="I57" s="156"/>
      <c r="J57" s="160">
        <f>IF(J32="x",G32*F32)+IF(J33="x",G33*F33)+IF(J34="x",G34*F34)+IF(J35="x",G35*F35)+IF(J36="x",G36*F36)+IF(J37="x",G37*F37)+IF(J38="x",G38*F38)+IF(J39="x",G39*F39)+IF(J40="x",G40*F40)+IF(J41="x",G41*F41)+IF(J42="x",G42*F42)+IF(J43="x",G43*F43)+IF(J44="x",G44*F44)+IF(J45="x",G45*F45)+IF(J46="x",G46*F46)+IF(J47="x",G47*F47)+IF(J48="x",G48*F48)+IF(J49="x",G49*F49)+IF(J50="x",G50*F50)+IF(J51="x",G51*F51)+IF(J52="x",G52*F52)+IF(J53="x",G53*F53)+IF(J54="x",G54*F54)+IF(J55="x",G55*F55)</f>
        <v>0</v>
      </c>
      <c r="K57" s="160">
        <f>IF(K32="x",H32*G32)+IF(K33="x",H33*G33)+IF(K34="x",H34*G34)+IF(K35="x",H35*G35)+IF(K36="x",H36*G36)+IF(K37="x",H37*G37)+IF(K38="x",H38*G38)+IF(K39="x",H39*G39)+IF(K40="x",H40*G40)+IF(K41="x",H41*G41)+IF(K42="x",H42*G42)+IF(K43="x",H43*G43)+IF(K44="x",H44*G44)+IF(K45="x",H45*G45)+IF(K46="x",H46*G46)+IF(K47="x",H47*G47)+IF(K48="x",H48*G48)+IF(K49="x",H49*G49)+IF(K50="x",H50*G50)+IF(K51="x",H51*G51)+IF(K52="x",H52*G52)+IF(K53="x",H53*G53)+IF(K54="x",H54*G54)+IF(K55="x",H55*G55)</f>
        <v>0</v>
      </c>
      <c r="L57" s="160">
        <f>IF(L32="x",I32*H32)+IF(L33="x",I33*H33)+IF(L34="x",I34*H34)+IF(L35="x",I35*H35)+IF(L36="x",I36*H36)+IF(L37="x",I37*H37)+IF(L38="x",I38*H38)+IF(L39="x",I39*H39)+IF(L40="x",I40*H40)+IF(L41="x",I41*H41)+IF(L42="x",I42*H42)+IF(L43="x",I43*H43)+IF(L44="x",I44*H44)+IF(L45="x",I45*H45)+IF(L46="x",I46*H46)+IF(L47="x",I47*H47)+IF(L48="x",I48*H48)+IF(L49="x",I49*H49)+IF(L50="x",I50*H50)+IF(L51="x",I51*H51)+IF(L52="x",I52*H52)+IF(L53="x",I53*H53)+IF(L54="x",I54*H54)+IF(L55="x",I55*H55)</f>
        <v>0</v>
      </c>
      <c r="M57" s="160">
        <f>IF(M32="x",J32*I32)+IF(M33="x",J33*I33)+IF(M34="x",J34*I34)+IF(M35="x",J35*I35)+IF(M36="x",J36*I36)+IF(M37="x",J37*I37)+IF(M38="x",J38*I38)+IF(M39="x",J39*I39)+IF(M40="x",J40*I40)+IF(M41="x",J41*I41)+IF(M42="x",J42*I42)+IF(M43="x",J43*I43)+IF(M44="x",J44*I44)+IF(M45="x",J45*I45)+IF(M46="x",J46*I46)+IF(M47="x",J47*I47)+IF(M48="x",J48*I48)+IF(M49="x",J49*I49)+IF(M50="x",J50*I50)+IF(M51="x",J51*I51)+IF(M52="x",J52*I52)+IF(M53="x",J53*I53)+IF(M54="x",J54*I54)+IF(M55="x",J55*I55)</f>
        <v>0</v>
      </c>
      <c r="N57" s="161">
        <f>SUM(J57:M57)</f>
        <v>0</v>
      </c>
      <c r="O57" s="136"/>
      <c r="BJ57" s="158"/>
      <c r="BK57" s="159"/>
    </row>
    <row r="58" spans="1:63" ht="16.5" customHeight="1">
      <c r="A58" s="135"/>
      <c r="B58" s="574" t="s">
        <v>291</v>
      </c>
      <c r="C58" s="575"/>
      <c r="D58" s="576"/>
      <c r="E58" s="583" t="s">
        <v>292</v>
      </c>
      <c r="F58" s="583" t="s">
        <v>293</v>
      </c>
      <c r="G58" s="583" t="s">
        <v>294</v>
      </c>
      <c r="H58" s="584" t="s">
        <v>295</v>
      </c>
      <c r="I58" s="481" t="s">
        <v>296</v>
      </c>
      <c r="J58" s="481"/>
      <c r="K58" s="481"/>
      <c r="L58" s="481"/>
      <c r="M58" s="481"/>
      <c r="N58" s="162"/>
      <c r="O58" s="136"/>
      <c r="BJ58" s="158"/>
    </row>
    <row r="59" spans="1:63" ht="15" customHeight="1">
      <c r="A59" s="135"/>
      <c r="B59" s="577"/>
      <c r="C59" s="578"/>
      <c r="D59" s="579"/>
      <c r="E59" s="583"/>
      <c r="F59" s="583"/>
      <c r="G59" s="583"/>
      <c r="H59" s="584"/>
      <c r="I59" s="143">
        <v>1</v>
      </c>
      <c r="J59" s="143">
        <v>2</v>
      </c>
      <c r="K59" s="143">
        <v>3</v>
      </c>
      <c r="L59" s="143">
        <v>4</v>
      </c>
      <c r="M59" s="143">
        <v>5</v>
      </c>
      <c r="N59" s="571" t="str">
        <f>N29</f>
        <v>NOTE</v>
      </c>
      <c r="O59" s="136"/>
      <c r="BJ59" s="51"/>
      <c r="BK59" s="52"/>
    </row>
    <row r="60" spans="1:63" ht="23.25" customHeight="1">
      <c r="A60" s="135"/>
      <c r="B60" s="580"/>
      <c r="C60" s="581"/>
      <c r="D60" s="582"/>
      <c r="E60" s="583"/>
      <c r="F60" s="583"/>
      <c r="G60" s="583"/>
      <c r="H60" s="584"/>
      <c r="I60" s="144" t="s">
        <v>232</v>
      </c>
      <c r="J60" s="144" t="s">
        <v>233</v>
      </c>
      <c r="K60" s="145" t="s">
        <v>234</v>
      </c>
      <c r="L60" s="145" t="s">
        <v>270</v>
      </c>
      <c r="M60" s="145" t="s">
        <v>271</v>
      </c>
      <c r="N60" s="571"/>
      <c r="O60" s="136"/>
      <c r="BJ60" s="51"/>
      <c r="BK60" s="52"/>
    </row>
    <row r="61" spans="1:63" ht="28.5" customHeight="1">
      <c r="A61" s="135"/>
      <c r="B61" s="163" t="s">
        <v>297</v>
      </c>
      <c r="C61" s="163" t="s">
        <v>298</v>
      </c>
      <c r="D61" s="163" t="s">
        <v>455</v>
      </c>
      <c r="E61" s="583"/>
      <c r="F61" s="583"/>
      <c r="G61" s="583"/>
      <c r="H61" s="584"/>
      <c r="I61" s="410" t="s">
        <v>299</v>
      </c>
      <c r="J61" s="410" t="s">
        <v>300</v>
      </c>
      <c r="K61" s="410" t="s">
        <v>301</v>
      </c>
      <c r="L61" s="410" t="s">
        <v>302</v>
      </c>
      <c r="M61" s="410" t="s">
        <v>303</v>
      </c>
      <c r="N61" s="571"/>
      <c r="O61" s="136"/>
    </row>
    <row r="62" spans="1:63" ht="117" customHeight="1">
      <c r="A62" s="135"/>
      <c r="B62" s="164" t="str">
        <f>Comp.!A7</f>
        <v>Capacità di gestire efficacemente le risorse umane.:Capacità di guidare, coinvolgere e motivare le persone in maniera efficace, per il raggiungimento degli obiettivi assegnati, consi derandoli come valore e risorsa in sé, ottenendo il meglio da ciascuno di loro. Capacità di delegare obiettivi e attività.</v>
      </c>
      <c r="C62" s="164" t="str">
        <f>Comp.!B7</f>
        <v>Il Responsabile: Coinvolge il gruppo di lavoro, promuove la comunicazione, la collaborazione e la partecipazione. Adotta azioni volte ad implementare le competenze professionali dei dipendenti. Valorizza il personale dipendente favorendo l’autonomia e delegando responsabilità.</v>
      </c>
      <c r="D62" s="164"/>
      <c r="E62" s="149">
        <v>10</v>
      </c>
      <c r="F62" s="165">
        <f>(E62/E$82)*40</f>
        <v>2.7397260273972601</v>
      </c>
      <c r="G62" s="166">
        <f t="shared" ref="G62:G80" si="14">H62/100</f>
        <v>0</v>
      </c>
      <c r="H62" s="167"/>
      <c r="I62" s="168" t="str">
        <f>IF($G62&lt;=0.1,IF($G62&gt;=0,"x",""),"")</f>
        <v>x</v>
      </c>
      <c r="J62" s="168" t="str">
        <f>IF(G62&lt;=0.25,IF(G62&gt;=0.11,"x",""),"")</f>
        <v/>
      </c>
      <c r="K62" s="168" t="str">
        <f>IF(G62&lt;=0.5,IF(G62&gt;0.25,"x",""),"")</f>
        <v/>
      </c>
      <c r="L62" s="168" t="str">
        <f>IF(G62&lt;=0.75,IF(G62&gt;=0.51,"x",""),"")</f>
        <v/>
      </c>
      <c r="M62" s="168" t="str">
        <f>IF(G62&lt;=1,IF(G62&gt;0.75,"x",""),"")</f>
        <v/>
      </c>
      <c r="N62" s="169"/>
      <c r="O62" s="136"/>
      <c r="BJ62" s="44"/>
      <c r="BK62" s="44"/>
    </row>
    <row r="63" spans="1:63" ht="204.75" customHeight="1">
      <c r="A63" s="135"/>
      <c r="B63" s="164" t="str">
        <f>Comp.!A8</f>
        <v>Relazione, integrazione, comunicazione:Capacità di relazionarsi nel gruppo di lavoro e con i  colleghi, partecipazione alla vita organizzativa, collabora zione ed integrazione nei processi di servizio</v>
      </c>
      <c r="C63" s="164" t="str">
        <f>Comp.!B8</f>
        <v>Il Responsabile: Intraprende relazioni collaborative e partecipative con colleghi ed amministratori. Possiede una visione d’insieme del proprio lavoro, della propria struttura, dei processi e delle persone. Partecipa attivamente alla vita organizza tiva con atteggiamento propositivo, condividendo informazioni ed esperienze nel lavoro in team. Adotta modalità di ascolto attivo e comunicazione chiara ed empatica con gli interlocutori, gestendo il feedback e l’orientamento all’utente. Propone soluzioni innovative per la gestione di conflitti. Non si spazientisce e non assume atteggiamenti aggressivi. Si relaziona agli altri con rispetto e correttezza e manifesta con il proprio comportamento il rispetto verso le altre persone. Favorisce momenti di confronto collettivi all’interno del gruppo di lavoro. Instaura relazioni professionali efficaci e collaborative all’interno e all’esterno dell’ente.</v>
      </c>
      <c r="D63" s="164"/>
      <c r="E63" s="149">
        <v>10</v>
      </c>
      <c r="F63" s="165">
        <f t="shared" ref="F63:F80" si="15">(E63/E$82)*40</f>
        <v>2.7397260273972601</v>
      </c>
      <c r="G63" s="166">
        <f t="shared" si="14"/>
        <v>0</v>
      </c>
      <c r="H63" s="167"/>
      <c r="I63" s="168" t="str">
        <f>IF($G63&lt;=0.1,IF($G63&gt;=0,"x",""),"")</f>
        <v>x</v>
      </c>
      <c r="J63" s="168" t="str">
        <f>IF(G63&lt;=0.25,IF(G63&gt;=0.11,"x",""),"")</f>
        <v/>
      </c>
      <c r="K63" s="168" t="str">
        <f>IF(G63&lt;=0.5,IF(G63&gt;0.25,"x",""),"")</f>
        <v/>
      </c>
      <c r="L63" s="168" t="str">
        <f>IF(G63&lt;=0.75,IF(G63&gt;=0.51,"x",""),"")</f>
        <v/>
      </c>
      <c r="M63" s="168" t="str">
        <f>IF(G63&lt;=1,IF(G63&gt;0.75,"x",""),"")</f>
        <v/>
      </c>
      <c r="N63" s="169"/>
      <c r="O63" s="136"/>
      <c r="BJ63" s="44"/>
      <c r="BK63" s="44"/>
    </row>
    <row r="64" spans="1:63" ht="261" customHeight="1">
      <c r="A64" s="135"/>
      <c r="B64" s="164" t="str">
        <f>Comp.!A9</f>
        <v>Orientamento alla qualità dei servizi:Capacità di mettere in atto comportamenti di lavoro e decisioni finalizzate alla efficienza dei processi e alla qualità dei prodotti/servizi finali.  Capacità di effettuare regolarmente verifiche sul lavoro (proprio o altrui) per prevenire errori e per garantire il rispetto di un buon livello dei risultati finali.</v>
      </c>
      <c r="C64" s="164" t="str">
        <f>Comp.!B9</f>
        <v xml:space="preserve">Il Responsabile: Monitora i tempi e le scadenze da rispettare, organizzando le attività in funzione dell’obiettivo da raggiungere;                • garantisce la qualità e l’accuratezza del proprio lavoro predisponendo livelli di qualità coerenti con lo standard dell’organizzazione;                                            • individua gli errori, ne comprende le cause e attiva azioni correttive condivise;                     • introduce frequentemente criteri e momenti di monitoraggio e verifica;                      • valuta il processo e il risultato, per individuarne gli errori da cui imparare, le azioni e i ragionamenti positivi da valorizzare e standardizzare;                                    • opera con costanza e precisione nell’esecuzione del proprio lavoro e degli output prodotti. </v>
      </c>
      <c r="D64" s="164"/>
      <c r="E64" s="149">
        <v>10</v>
      </c>
      <c r="F64" s="165">
        <f t="shared" si="15"/>
        <v>2.7397260273972601</v>
      </c>
      <c r="G64" s="166">
        <f t="shared" si="14"/>
        <v>0</v>
      </c>
      <c r="H64" s="167"/>
      <c r="I64" s="151" t="str">
        <f>IF($G64&lt;=0.2,IF($G64&gt;=0,"x",""),"")</f>
        <v>x</v>
      </c>
      <c r="J64" s="151" t="str">
        <f>IF(G64&lt;=0.5,IF(G64&gt;=0.21,"x",""),"")</f>
        <v/>
      </c>
      <c r="K64" s="151" t="str">
        <f>IF(G64&lt;=0.7,IF(G64&gt;=0.51,"x",""),"")</f>
        <v/>
      </c>
      <c r="L64" s="151" t="str">
        <f>IF(G64&lt;=0.9,IF(G64&gt;=0.71,"x",""),"")</f>
        <v/>
      </c>
      <c r="M64" s="151" t="str">
        <f>IF(G64&lt;=1,IF(G64&gt;0.9,"x",""),"")</f>
        <v/>
      </c>
      <c r="N64" s="169"/>
      <c r="O64" s="136"/>
      <c r="BJ64" s="44"/>
      <c r="BK64" s="44"/>
    </row>
    <row r="65" spans="1:63" ht="107.25" customHeight="1">
      <c r="A65" s="135"/>
      <c r="B65" s="164" t="str">
        <f>Comp.!A10</f>
        <v>Integrazione con gli amministratori su obiettivi assegnati. Capacità di tradurre in azioni concrete i piani e i programmi della politica.</v>
      </c>
      <c r="C65" s="164" t="str">
        <f>Comp.!B10</f>
        <v>Il Responsabile: Garantisce efficace assistenza agli organi di governo.  Adatta il proprio tempo lavoro al perseguimento degli obiettivi strategici concordati con la politica e di quelli gestionali concordati con la struttura accogliendo le prioritarie esigenze dell’ente. Presta attenzione alle necessità delle altre aree in particolare quando (formalmente e informalmente) coinvolte in processi lavorativi trasversali rispetto alla propria.</v>
      </c>
      <c r="D65" s="164"/>
      <c r="E65" s="149">
        <v>10</v>
      </c>
      <c r="F65" s="165">
        <f t="shared" si="15"/>
        <v>2.7397260273972601</v>
      </c>
      <c r="G65" s="166">
        <f t="shared" si="14"/>
        <v>0</v>
      </c>
      <c r="H65" s="167"/>
      <c r="I65" s="151" t="str">
        <f t="shared" ref="I65:I80" si="16">IF($G65&lt;=0.2,IF($G65&gt;=0,"x",""),"")</f>
        <v>x</v>
      </c>
      <c r="J65" s="151" t="str">
        <f t="shared" ref="J65:J80" si="17">IF(G65&lt;=0.5,IF(G65&gt;=0.21,"x",""),"")</f>
        <v/>
      </c>
      <c r="K65" s="151" t="str">
        <f>IF(G65&lt;=0.7,IF(G65&gt;0.51,"x",""),"")</f>
        <v/>
      </c>
      <c r="L65" s="151" t="str">
        <f t="shared" ref="L65:L80" si="18">IF(G65&lt;=0.9,IF(G65&gt;=0.71,"x",""),"")</f>
        <v/>
      </c>
      <c r="M65" s="151" t="str">
        <f t="shared" ref="M65:M80" si="19">IF(G65&lt;=1,IF(G65&gt;0.9,"x",""),"")</f>
        <v/>
      </c>
      <c r="N65" s="169"/>
      <c r="O65" s="136"/>
      <c r="BJ65" s="44"/>
      <c r="BK65" s="44"/>
    </row>
    <row r="66" spans="1:63" ht="162" customHeight="1">
      <c r="A66" s="135"/>
      <c r="B66" s="164" t="str">
        <f>Comp.!A11</f>
        <v>Analisi e soluzione dei problemi. Capacità di individuare e comprendere gli aspetti essenziali dei problemi, proporre soluzioni e verificarne gli esiti.</v>
      </c>
      <c r="C66" s="164" t="str">
        <f>Comp.!B11</f>
        <v xml:space="preserve">Il Responsabile: Individua le caratteristiche (variabili o costanti) dei problemi, e le ipotesi di risoluzione degli stessi rispetto alle cause. Verifica l’efficacia della soluzione trovata.  Individua momenti di difficoltà e fornisce contributi concreti per il loro superamento; Comprende le divergenze e previene gli effetti del conflitto; </v>
      </c>
      <c r="D66" s="164"/>
      <c r="E66" s="149">
        <v>10</v>
      </c>
      <c r="F66" s="165">
        <f t="shared" si="15"/>
        <v>2.7397260273972601</v>
      </c>
      <c r="G66" s="166">
        <f t="shared" si="14"/>
        <v>0</v>
      </c>
      <c r="H66" s="167"/>
      <c r="I66" s="151" t="str">
        <f t="shared" si="16"/>
        <v>x</v>
      </c>
      <c r="J66" s="151" t="str">
        <f t="shared" si="17"/>
        <v/>
      </c>
      <c r="K66" s="151" t="str">
        <f>IF(G66&lt;=0.7,IF(G66&gt;0.51,"x",""),"")</f>
        <v/>
      </c>
      <c r="L66" s="151" t="str">
        <f t="shared" si="18"/>
        <v/>
      </c>
      <c r="M66" s="151" t="str">
        <f t="shared" si="19"/>
        <v/>
      </c>
      <c r="N66" s="169"/>
      <c r="O66" s="136"/>
      <c r="BJ66" s="44"/>
      <c r="BK66" s="44"/>
    </row>
    <row r="67" spans="1:63" ht="220.5" customHeight="1">
      <c r="A67" s="135"/>
      <c r="B67" s="164" t="str">
        <f>Comp.!A12</f>
        <v>Rapporti con l’utenza:Capacità di cogliere le esigenze dei clienti interni ed esterni orientando costantemente la propria attività al soddisfacimento delle loro esigenze, coerentemente con l’ organizzazione dei servizi.</v>
      </c>
      <c r="C67" s="164" t="str">
        <f>Comp.!B12</f>
        <v>Il Responsabile: Adotta una modalità di ascolto attivo e garantisce adeguata accoglienza dell’utenza; Organizza e gestisce l’orario di servizio in relazione alle esigenze dell’utenza. Gestisce il feedback. Presidia sull’ adeguata gestione dei rapporti con l’utenza da parte dei propri collaboratori. nformazioni circa il servizio erogato dalla propria struttura per orientare l’utenza esterna (es. segnaletica interna, accessibilità, portali on line per il cittadino). Si attiva in modo coerente e tempestivo per la soddisfazione del bisogno espresso dall’utenza.</v>
      </c>
      <c r="D67" s="164"/>
      <c r="E67" s="149">
        <v>10</v>
      </c>
      <c r="F67" s="165">
        <f t="shared" si="15"/>
        <v>2.7397260273972601</v>
      </c>
      <c r="G67" s="166">
        <f t="shared" si="14"/>
        <v>0</v>
      </c>
      <c r="H67" s="167"/>
      <c r="I67" s="151" t="str">
        <f t="shared" si="16"/>
        <v>x</v>
      </c>
      <c r="J67" s="151" t="str">
        <f t="shared" si="17"/>
        <v/>
      </c>
      <c r="K67" s="151" t="str">
        <f t="shared" ref="K67:K80" si="20">IF(G67&lt;=0.7,IF(G67&gt;=0.51,"x",""),"")</f>
        <v/>
      </c>
      <c r="L67" s="151" t="str">
        <f t="shared" si="18"/>
        <v/>
      </c>
      <c r="M67" s="151" t="str">
        <f t="shared" si="19"/>
        <v/>
      </c>
      <c r="N67" s="169"/>
      <c r="O67" s="136"/>
      <c r="BJ67" s="44"/>
      <c r="BK67" s="44"/>
    </row>
    <row r="68" spans="1:63" ht="146.25" customHeight="1">
      <c r="A68" s="135"/>
      <c r="B68" s="164" t="str">
        <f>Comp.!A13</f>
        <v>Orientamento al risultato: Capacità di lavorare per il perseguimento di obiettivi, anche attraverso la autodeter minazione degli stessi, definendo livelli di prestazione sfidanti. Applica zione costante al raggiungimento dei risultati di competenza. Capacità di essere efficace finalizzando con continuità le proprie e altrui attività al conseguimento dei risultati</v>
      </c>
      <c r="C68" s="164" t="str">
        <f>Comp.!B13</f>
        <v>Il Responsabile: Persevera nel raggiungimento del risultato e non si scoraggia di fronte ad errori e ad insuccessi;  individua e ricerca tutte le strategie per conseguire il risultato; riconosce le priorità e le urgenze nella prospettiva di raggiungere il risultato; coinvolge e guida il gruppo verso il risultato da raggiungere; agisce coerentemente agli impegni presi, influenzando attivamente e positivamente gli eventi; sollecita o promuove la collaborazione con gli altri Responsabili coinvolti nel proprio obiettivo;</v>
      </c>
      <c r="D68" s="164"/>
      <c r="E68" s="149">
        <v>10</v>
      </c>
      <c r="F68" s="165">
        <f t="shared" si="15"/>
        <v>2.7397260273972601</v>
      </c>
      <c r="G68" s="166">
        <f t="shared" si="14"/>
        <v>0</v>
      </c>
      <c r="H68" s="167"/>
      <c r="I68" s="151" t="str">
        <f t="shared" si="16"/>
        <v>x</v>
      </c>
      <c r="J68" s="151" t="str">
        <f t="shared" si="17"/>
        <v/>
      </c>
      <c r="K68" s="151" t="str">
        <f t="shared" si="20"/>
        <v/>
      </c>
      <c r="L68" s="151" t="str">
        <f t="shared" si="18"/>
        <v/>
      </c>
      <c r="M68" s="151" t="str">
        <f t="shared" si="19"/>
        <v/>
      </c>
      <c r="N68" s="169"/>
      <c r="O68" s="136"/>
      <c r="BJ68" s="44"/>
      <c r="BK68" s="44"/>
    </row>
    <row r="69" spans="1:63" ht="213" customHeight="1">
      <c r="A69" s="135"/>
      <c r="B69" s="164" t="str">
        <f>Comp.!A14</f>
        <v xml:space="preserve">Iniziativa: Capacità di attivarsi in modo autonomo nell'ambito delle proprie responsabilità e dei propri compiti, senza attendere indicazioni dagli altri e senza subire gli eventi. </v>
      </c>
      <c r="C69" s="164" t="str">
        <f>Comp.!B14</f>
        <v>Il Responsabile: Reagisce attivamente nelle situazioni, anche in situazioni eccezionali e/o di crisi, individuando i margini di azione e di miglioramento; Presidia tutti gli ambiti di discrezionalità consentiti dal ruolo, assumendosi le proprie responsabilità; • cerca stimoli, occasioni di miglioramento e perfezionamento del proprio lavoro e della propria organizzazione; • propone spontaneamente idee, osservazioni, interpretazioni, soluzioni; • chiede chiarimenti e pone domande per comprendere la realtà organizzativa e gli avvenimenti; • anticipa e gestisce situazioni ed eventi; • interviene in prima persona, senza la sollecitazione di altri, su quanto causa perdite di tempo e di risorse; • affronta con passione ed energia l’attività lavorativa.</v>
      </c>
      <c r="D69" s="164"/>
      <c r="E69" s="149">
        <v>10</v>
      </c>
      <c r="F69" s="165">
        <f t="shared" si="15"/>
        <v>2.7397260273972601</v>
      </c>
      <c r="G69" s="166">
        <f t="shared" si="14"/>
        <v>0</v>
      </c>
      <c r="H69" s="167"/>
      <c r="I69" s="151" t="str">
        <f t="shared" si="16"/>
        <v>x</v>
      </c>
      <c r="J69" s="151" t="str">
        <f t="shared" si="17"/>
        <v/>
      </c>
      <c r="K69" s="151" t="str">
        <f t="shared" si="20"/>
        <v/>
      </c>
      <c r="L69" s="151" t="str">
        <f t="shared" si="18"/>
        <v/>
      </c>
      <c r="M69" s="151" t="str">
        <f t="shared" si="19"/>
        <v/>
      </c>
      <c r="N69" s="169"/>
      <c r="O69" s="136"/>
      <c r="BJ69" s="44"/>
      <c r="BK69" s="44"/>
    </row>
    <row r="70" spans="1:63" ht="38.25" hidden="1" customHeight="1">
      <c r="A70" s="135"/>
      <c r="B70" s="164" t="e">
        <f>IF([2]Comportamenti!C13="x",[2]Comportamenti!A13,0)</f>
        <v>#REF!</v>
      </c>
      <c r="C70" s="170"/>
      <c r="D70" s="170"/>
      <c r="E70" s="149"/>
      <c r="F70" s="165">
        <f t="shared" si="15"/>
        <v>0</v>
      </c>
      <c r="G70" s="166">
        <f t="shared" si="14"/>
        <v>1</v>
      </c>
      <c r="H70" s="167">
        <v>100</v>
      </c>
      <c r="I70" s="151" t="str">
        <f t="shared" si="16"/>
        <v/>
      </c>
      <c r="J70" s="151" t="str">
        <f t="shared" si="17"/>
        <v/>
      </c>
      <c r="K70" s="151" t="str">
        <f t="shared" si="20"/>
        <v/>
      </c>
      <c r="L70" s="151" t="str">
        <f t="shared" si="18"/>
        <v/>
      </c>
      <c r="M70" s="151" t="str">
        <f t="shared" si="19"/>
        <v>x</v>
      </c>
      <c r="N70" s="169"/>
      <c r="O70" s="136"/>
      <c r="BJ70" s="44"/>
      <c r="BK70" s="44"/>
    </row>
    <row r="71" spans="1:63" ht="38.25" hidden="1" customHeight="1">
      <c r="A71" s="135"/>
      <c r="B71" s="170"/>
      <c r="C71" s="170"/>
      <c r="D71" s="170"/>
      <c r="E71" s="149"/>
      <c r="F71" s="165">
        <f t="shared" si="15"/>
        <v>0</v>
      </c>
      <c r="G71" s="166">
        <f t="shared" si="14"/>
        <v>1</v>
      </c>
      <c r="H71" s="167">
        <v>100</v>
      </c>
      <c r="I71" s="151" t="str">
        <f t="shared" si="16"/>
        <v/>
      </c>
      <c r="J71" s="151" t="str">
        <f t="shared" si="17"/>
        <v/>
      </c>
      <c r="K71" s="151" t="str">
        <f t="shared" si="20"/>
        <v/>
      </c>
      <c r="L71" s="151" t="str">
        <f t="shared" si="18"/>
        <v/>
      </c>
      <c r="M71" s="151" t="str">
        <f t="shared" si="19"/>
        <v>x</v>
      </c>
      <c r="N71" s="169"/>
      <c r="O71" s="136"/>
      <c r="BJ71" s="44"/>
      <c r="BK71" s="44"/>
    </row>
    <row r="72" spans="1:63" ht="38.25" hidden="1" customHeight="1">
      <c r="A72" s="135"/>
      <c r="B72" s="170"/>
      <c r="C72" s="170"/>
      <c r="D72" s="170"/>
      <c r="E72" s="149"/>
      <c r="F72" s="165">
        <f t="shared" si="15"/>
        <v>0</v>
      </c>
      <c r="G72" s="166">
        <f t="shared" si="14"/>
        <v>1</v>
      </c>
      <c r="H72" s="167">
        <v>100</v>
      </c>
      <c r="I72" s="151" t="str">
        <f t="shared" si="16"/>
        <v/>
      </c>
      <c r="J72" s="151" t="str">
        <f t="shared" si="17"/>
        <v/>
      </c>
      <c r="K72" s="151" t="str">
        <f t="shared" si="20"/>
        <v/>
      </c>
      <c r="L72" s="151" t="str">
        <f t="shared" si="18"/>
        <v/>
      </c>
      <c r="M72" s="151" t="str">
        <f t="shared" si="19"/>
        <v>x</v>
      </c>
      <c r="N72" s="169"/>
      <c r="O72" s="136"/>
      <c r="BJ72" s="44"/>
      <c r="BK72" s="44"/>
    </row>
    <row r="73" spans="1:63" ht="38.25" hidden="1" customHeight="1">
      <c r="A73" s="135"/>
      <c r="B73" s="170"/>
      <c r="C73" s="170"/>
      <c r="D73" s="170"/>
      <c r="E73" s="149"/>
      <c r="F73" s="165">
        <f t="shared" si="15"/>
        <v>0</v>
      </c>
      <c r="G73" s="166">
        <f t="shared" si="14"/>
        <v>1</v>
      </c>
      <c r="H73" s="167">
        <v>100</v>
      </c>
      <c r="I73" s="151" t="str">
        <f t="shared" si="16"/>
        <v/>
      </c>
      <c r="J73" s="151" t="str">
        <f t="shared" si="17"/>
        <v/>
      </c>
      <c r="K73" s="151" t="str">
        <f t="shared" si="20"/>
        <v/>
      </c>
      <c r="L73" s="151" t="str">
        <f t="shared" si="18"/>
        <v/>
      </c>
      <c r="M73" s="151" t="str">
        <f t="shared" si="19"/>
        <v>x</v>
      </c>
      <c r="N73" s="169"/>
      <c r="O73" s="136"/>
      <c r="BJ73" s="44"/>
      <c r="BK73" s="44"/>
    </row>
    <row r="74" spans="1:63" ht="38.25" hidden="1" customHeight="1">
      <c r="A74" s="135"/>
      <c r="B74" s="170"/>
      <c r="C74" s="170"/>
      <c r="D74" s="170"/>
      <c r="E74" s="149"/>
      <c r="F74" s="165">
        <f t="shared" si="15"/>
        <v>0</v>
      </c>
      <c r="G74" s="166">
        <f t="shared" si="14"/>
        <v>1</v>
      </c>
      <c r="H74" s="167">
        <v>100</v>
      </c>
      <c r="I74" s="151" t="str">
        <f t="shared" si="16"/>
        <v/>
      </c>
      <c r="J74" s="151" t="str">
        <f t="shared" si="17"/>
        <v/>
      </c>
      <c r="K74" s="151" t="str">
        <f t="shared" si="20"/>
        <v/>
      </c>
      <c r="L74" s="151" t="str">
        <f t="shared" si="18"/>
        <v/>
      </c>
      <c r="M74" s="151" t="str">
        <f t="shared" si="19"/>
        <v>x</v>
      </c>
      <c r="N74" s="169"/>
      <c r="O74" s="136"/>
      <c r="BJ74" s="44"/>
      <c r="BK74" s="44"/>
    </row>
    <row r="75" spans="1:63" ht="38.25" hidden="1" customHeight="1">
      <c r="A75" s="135"/>
      <c r="B75" s="170"/>
      <c r="C75" s="170"/>
      <c r="D75" s="170"/>
      <c r="E75" s="149"/>
      <c r="F75" s="165">
        <f t="shared" si="15"/>
        <v>0</v>
      </c>
      <c r="G75" s="166">
        <f t="shared" si="14"/>
        <v>1</v>
      </c>
      <c r="H75" s="167">
        <v>100</v>
      </c>
      <c r="I75" s="151" t="str">
        <f t="shared" si="16"/>
        <v/>
      </c>
      <c r="J75" s="151" t="str">
        <f t="shared" si="17"/>
        <v/>
      </c>
      <c r="K75" s="151" t="str">
        <f t="shared" si="20"/>
        <v/>
      </c>
      <c r="L75" s="151" t="str">
        <f t="shared" si="18"/>
        <v/>
      </c>
      <c r="M75" s="151" t="str">
        <f t="shared" si="19"/>
        <v>x</v>
      </c>
      <c r="N75" s="169"/>
      <c r="O75" s="136"/>
      <c r="BJ75" s="44"/>
      <c r="BK75" s="44"/>
    </row>
    <row r="76" spans="1:63" ht="38.25" hidden="1" customHeight="1">
      <c r="A76" s="135"/>
      <c r="B76" s="170"/>
      <c r="C76" s="170"/>
      <c r="D76" s="170"/>
      <c r="E76" s="149"/>
      <c r="F76" s="165">
        <f t="shared" si="15"/>
        <v>0</v>
      </c>
      <c r="G76" s="166">
        <f t="shared" si="14"/>
        <v>1</v>
      </c>
      <c r="H76" s="167">
        <v>100</v>
      </c>
      <c r="I76" s="151" t="str">
        <f t="shared" si="16"/>
        <v/>
      </c>
      <c r="J76" s="151" t="str">
        <f t="shared" si="17"/>
        <v/>
      </c>
      <c r="K76" s="151" t="str">
        <f t="shared" si="20"/>
        <v/>
      </c>
      <c r="L76" s="151" t="str">
        <f t="shared" si="18"/>
        <v/>
      </c>
      <c r="M76" s="151" t="str">
        <f t="shared" si="19"/>
        <v>x</v>
      </c>
      <c r="N76" s="169"/>
      <c r="O76" s="136"/>
      <c r="BJ76" s="44"/>
      <c r="BK76" s="44"/>
    </row>
    <row r="77" spans="1:63" ht="38.25" hidden="1" customHeight="1">
      <c r="A77" s="135"/>
      <c r="B77" s="170"/>
      <c r="C77" s="170"/>
      <c r="D77" s="170"/>
      <c r="E77" s="149"/>
      <c r="F77" s="165">
        <f t="shared" si="15"/>
        <v>0</v>
      </c>
      <c r="G77" s="166">
        <f t="shared" si="14"/>
        <v>1</v>
      </c>
      <c r="H77" s="167">
        <v>100</v>
      </c>
      <c r="I77" s="151" t="str">
        <f t="shared" si="16"/>
        <v/>
      </c>
      <c r="J77" s="151" t="str">
        <f t="shared" si="17"/>
        <v/>
      </c>
      <c r="K77" s="151" t="str">
        <f t="shared" si="20"/>
        <v/>
      </c>
      <c r="L77" s="151" t="str">
        <f t="shared" si="18"/>
        <v/>
      </c>
      <c r="M77" s="151" t="str">
        <f t="shared" si="19"/>
        <v>x</v>
      </c>
      <c r="N77" s="169"/>
      <c r="O77" s="136"/>
      <c r="BJ77" s="44"/>
      <c r="BK77" s="44"/>
    </row>
    <row r="78" spans="1:63" ht="38.25" hidden="1" customHeight="1">
      <c r="A78" s="135"/>
      <c r="B78" s="170"/>
      <c r="C78" s="170"/>
      <c r="D78" s="170"/>
      <c r="E78" s="149"/>
      <c r="F78" s="165">
        <f t="shared" si="15"/>
        <v>0</v>
      </c>
      <c r="G78" s="166">
        <f>H78/100</f>
        <v>1</v>
      </c>
      <c r="H78" s="167">
        <v>100</v>
      </c>
      <c r="I78" s="151" t="str">
        <f t="shared" si="16"/>
        <v/>
      </c>
      <c r="J78" s="151" t="str">
        <f t="shared" si="17"/>
        <v/>
      </c>
      <c r="K78" s="151" t="str">
        <f t="shared" si="20"/>
        <v/>
      </c>
      <c r="L78" s="151" t="str">
        <f t="shared" si="18"/>
        <v/>
      </c>
      <c r="M78" s="151" t="str">
        <f t="shared" si="19"/>
        <v>x</v>
      </c>
      <c r="N78" s="169"/>
      <c r="O78" s="136"/>
    </row>
    <row r="79" spans="1:63" ht="38.25" hidden="1" customHeight="1">
      <c r="A79" s="135"/>
      <c r="B79" s="170"/>
      <c r="C79" s="170"/>
      <c r="D79" s="170"/>
      <c r="E79" s="149"/>
      <c r="F79" s="165">
        <f t="shared" si="15"/>
        <v>0</v>
      </c>
      <c r="G79" s="166">
        <f>H79/100</f>
        <v>1</v>
      </c>
      <c r="H79" s="167">
        <v>100</v>
      </c>
      <c r="I79" s="151" t="str">
        <f t="shared" si="16"/>
        <v/>
      </c>
      <c r="J79" s="151" t="str">
        <f t="shared" si="17"/>
        <v/>
      </c>
      <c r="K79" s="151" t="str">
        <f t="shared" si="20"/>
        <v/>
      </c>
      <c r="L79" s="151" t="str">
        <f t="shared" si="18"/>
        <v/>
      </c>
      <c r="M79" s="151" t="str">
        <f t="shared" si="19"/>
        <v>x</v>
      </c>
      <c r="N79" s="169"/>
      <c r="O79" s="136"/>
    </row>
    <row r="80" spans="1:63" ht="57" customHeight="1">
      <c r="A80" s="135"/>
      <c r="B80" s="164" t="s">
        <v>304</v>
      </c>
      <c r="C80" s="164" t="s">
        <v>305</v>
      </c>
      <c r="D80" s="164"/>
      <c r="E80" s="149">
        <v>10</v>
      </c>
      <c r="F80" s="165">
        <f t="shared" si="15"/>
        <v>2.7397260273972601</v>
      </c>
      <c r="G80" s="166">
        <f t="shared" si="14"/>
        <v>0</v>
      </c>
      <c r="H80" s="167"/>
      <c r="I80" s="151" t="str">
        <f t="shared" si="16"/>
        <v>x</v>
      </c>
      <c r="J80" s="151" t="str">
        <f t="shared" si="17"/>
        <v/>
      </c>
      <c r="K80" s="151" t="str">
        <f t="shared" si="20"/>
        <v/>
      </c>
      <c r="L80" s="151" t="str">
        <f t="shared" si="18"/>
        <v/>
      </c>
      <c r="M80" s="151" t="str">
        <f t="shared" si="19"/>
        <v/>
      </c>
      <c r="N80" s="169"/>
      <c r="O80" s="136"/>
    </row>
    <row r="81" spans="1:63" s="62" customFormat="1" ht="33" customHeight="1">
      <c r="A81" s="135"/>
      <c r="B81" s="572" t="s">
        <v>306</v>
      </c>
      <c r="C81" s="572"/>
      <c r="D81" s="415"/>
      <c r="E81" s="171">
        <f>SUM(E62:E80)</f>
        <v>90</v>
      </c>
      <c r="F81" s="573" t="s">
        <v>307</v>
      </c>
      <c r="G81" s="573"/>
      <c r="H81" s="573"/>
      <c r="I81" s="572" t="s">
        <v>287</v>
      </c>
      <c r="J81" s="572"/>
      <c r="K81" s="572"/>
      <c r="L81" s="572"/>
      <c r="M81" s="572"/>
      <c r="N81" s="415" t="s">
        <v>288</v>
      </c>
      <c r="O81" s="136"/>
      <c r="BJ81" s="158"/>
      <c r="BK81" s="159"/>
    </row>
    <row r="82" spans="1:63" s="62" customFormat="1" ht="22.5" customHeight="1">
      <c r="A82" s="135"/>
      <c r="B82" s="572" t="s">
        <v>308</v>
      </c>
      <c r="C82" s="572"/>
      <c r="D82" s="415"/>
      <c r="E82" s="171">
        <f>E81+E57</f>
        <v>146</v>
      </c>
      <c r="F82" s="573">
        <f>F80+F69+F68+F67+F66+F65+F64+F63+F62+F57</f>
        <v>40</v>
      </c>
      <c r="G82" s="573"/>
      <c r="H82" s="573"/>
      <c r="I82" s="172"/>
      <c r="J82" s="173">
        <f>IF(J62="x",G62*F62)+IF(J63="x",G63*F63)+IF(J64="x",G64*F64)+IF(J65="x",G65*F65)+IF(J66="x",G66*F66)+IF(J67="x",G67*F67)+IF(J68="x",G68*F68)+IF(J69="x",G69*F69)+IF(J70="x",G70*F70)+IF(J71="x",G71*F71)+IF(J72="x",G72*F72)+IF(J73="x",G73*F73)+IF(J74="x",G74*F74)+IF(J75="x",G75*F75)+IF(J76="x",G76*F76)+IF(J77="x",G77*F77)+IF(J78="x",G78*F78)+IF(J79="x",G79*F79)+IF(J80="x",G80*F80)</f>
        <v>0</v>
      </c>
      <c r="K82" s="173">
        <f>IF(K62="x",G62*F62)+IF(K63="x",G63*F63)+IF(K64="x",G64*F64)+IF(K65="x",G65*F65)+IF(K66="x",G66*F66)+IF(K67="x",G67*F67)+IF(K68="x",G68*F68)+IF(K69="x",G69*F69)+IF(K70="x",G70*F70)+IF(K71="x",G71*F71)+IF(K72="x",G72*F72)+IF(K73="x",G73*F73)+IF(K74="x",G74*F74)+IF(K75="x",G75*F75)+IF(K76="x",G76*F76)+IF(K77="x",G77*F77)+IF(K78="x",G78*F78)+IF(K79="x",G79*F79)+IF(K80="x",G80*F80)</f>
        <v>0</v>
      </c>
      <c r="L82" s="173">
        <f>IF(L62="x",G62*F62)+IF(L63="x",G63*F63)+IF(L64="x",G64*F64)+IF(L65="x",G65*F65)+IF(L66="x",G66*F66)+IF(L67="x",G67*F67)+IF(L68="x",G68*F68)+IF(L69="x",G69*F69)+IF(L70="x",G70*F70)+IF(L71="x",G71*F71)+IF(L72="x",G72*F72)+IF(L73="x",G73*F73)+IF(L74="x",G74*F74)+IF(L75="x",G75*F75)+IF(L76="x",G76*F76)+IF(L77="x",G77*F77)+IF(L78="x",G78*F78)+IF(L79="x",G79*F79)+IF(L80="x",G80*F80)</f>
        <v>0</v>
      </c>
      <c r="M82" s="173">
        <f>IF(M62="x",G62*F62)+IF(M63="x",G63*F63)+IF(M64="x",G64*F64)+IF(M65="x",G65*F65)+IF(M66="x",G66*F66)+IF(M67="x",G67*F67)+IF(M68="x",G68*F68)+IF(M69="x",G69*F69)+IF(M70="x",G70*F70)+IF(M71="x",G71*F71)+IF(M72="x",G72*F72)+IF(M73="x",G73*F73)+IF(M74="x",G74*F74)+IF(M75="x",G75*F75)+IF(M76="x",G76*F76)+IF(M77="x",G77*F77)+IF(M78="x",G78*F78)+IF(M79="x",G79*F79)+IF(M80="x",G80*F80)</f>
        <v>0</v>
      </c>
      <c r="N82" s="174">
        <f>SUM(I82:M82)</f>
        <v>0</v>
      </c>
      <c r="O82" s="136"/>
      <c r="BJ82" s="159"/>
      <c r="BK82" s="159"/>
    </row>
    <row r="83" spans="1:63" ht="8.25" customHeight="1">
      <c r="A83" s="135"/>
      <c r="B83" s="55"/>
      <c r="C83" s="55"/>
      <c r="D83" s="55"/>
      <c r="E83" s="55"/>
      <c r="F83" s="55"/>
      <c r="G83" s="55"/>
      <c r="H83" s="55"/>
      <c r="I83" s="55"/>
      <c r="J83" s="55"/>
      <c r="K83" s="55"/>
      <c r="L83" s="55"/>
      <c r="M83" s="55"/>
      <c r="N83" s="55"/>
      <c r="O83" s="136"/>
    </row>
    <row r="84" spans="1:63" ht="18" customHeight="1" thickBot="1">
      <c r="A84" s="135"/>
      <c r="B84" s="55"/>
      <c r="C84" s="55"/>
      <c r="D84" s="55"/>
      <c r="E84" s="55"/>
      <c r="F84" s="55"/>
      <c r="G84" s="55"/>
      <c r="H84" s="55"/>
      <c r="I84" s="55"/>
      <c r="J84" s="55"/>
      <c r="K84" s="55"/>
      <c r="L84" s="55"/>
      <c r="M84" s="55"/>
      <c r="N84" s="55"/>
      <c r="O84" s="136"/>
    </row>
    <row r="85" spans="1:63" ht="15.75" customHeight="1" thickTop="1" thickBot="1">
      <c r="A85" s="135"/>
      <c r="B85" s="451" t="s">
        <v>309</v>
      </c>
      <c r="C85" s="451"/>
      <c r="D85" s="409"/>
      <c r="E85" s="409"/>
      <c r="F85" s="175"/>
      <c r="G85" s="409"/>
      <c r="H85" s="409"/>
      <c r="I85" s="176">
        <f>N27</f>
        <v>0</v>
      </c>
      <c r="J85" s="177"/>
      <c r="K85" s="178">
        <f>I85/60</f>
        <v>0</v>
      </c>
      <c r="L85" s="411"/>
      <c r="M85" s="55"/>
      <c r="N85" s="55"/>
      <c r="O85" s="136"/>
    </row>
    <row r="86" spans="1:63" ht="15.75" customHeight="1" thickTop="1">
      <c r="A86" s="135"/>
      <c r="B86" s="55"/>
      <c r="C86" s="55"/>
      <c r="D86" s="55"/>
      <c r="E86" s="55"/>
      <c r="F86" s="55"/>
      <c r="G86" s="47"/>
      <c r="H86" s="47"/>
      <c r="I86" s="55"/>
      <c r="J86" s="177"/>
      <c r="K86" s="177"/>
      <c r="L86" s="55"/>
      <c r="M86" s="55"/>
      <c r="N86" s="55"/>
      <c r="O86" s="136"/>
    </row>
    <row r="87" spans="1:63" ht="4.5" customHeight="1">
      <c r="A87" s="567"/>
      <c r="B87" s="507"/>
      <c r="C87" s="507"/>
      <c r="D87" s="507"/>
      <c r="E87" s="507"/>
      <c r="F87" s="507"/>
      <c r="G87" s="507"/>
      <c r="H87" s="507"/>
      <c r="I87" s="507"/>
      <c r="J87" s="507"/>
      <c r="K87" s="507"/>
      <c r="L87" s="507"/>
      <c r="M87" s="507"/>
      <c r="N87" s="507"/>
      <c r="O87" s="568"/>
    </row>
    <row r="88" spans="1:63" ht="19.5" customHeight="1" thickBot="1">
      <c r="A88" s="135"/>
      <c r="B88" s="55"/>
      <c r="C88" s="55"/>
      <c r="D88" s="55"/>
      <c r="E88" s="55"/>
      <c r="F88" s="55"/>
      <c r="G88" s="47"/>
      <c r="H88" s="47"/>
      <c r="I88" s="55"/>
      <c r="J88" s="177"/>
      <c r="K88" s="177"/>
      <c r="L88" s="55"/>
      <c r="M88" s="55"/>
      <c r="N88" s="55"/>
      <c r="O88" s="136"/>
    </row>
    <row r="89" spans="1:63" ht="15.75" customHeight="1" thickTop="1" thickBot="1">
      <c r="A89" s="135"/>
      <c r="B89" s="180"/>
      <c r="C89" s="569" t="s">
        <v>310</v>
      </c>
      <c r="D89" s="569"/>
      <c r="E89" s="569"/>
      <c r="F89" s="569"/>
      <c r="G89" s="569"/>
      <c r="H89" s="570"/>
      <c r="I89" s="176">
        <f>I85</f>
        <v>0</v>
      </c>
      <c r="J89" s="55"/>
      <c r="K89" s="55"/>
      <c r="L89" s="55"/>
      <c r="M89" s="55"/>
      <c r="N89" s="55"/>
      <c r="O89" s="136"/>
    </row>
    <row r="90" spans="1:63" ht="7.5" customHeight="1" thickTop="1">
      <c r="A90" s="135"/>
      <c r="B90" s="180"/>
      <c r="C90" s="180"/>
      <c r="D90" s="180"/>
      <c r="E90" s="409"/>
      <c r="F90" s="409"/>
      <c r="G90" s="409"/>
      <c r="H90" s="409"/>
      <c r="I90" s="55"/>
      <c r="J90" s="55"/>
      <c r="K90" s="55"/>
      <c r="L90" s="55"/>
      <c r="M90" s="55"/>
      <c r="N90" s="55"/>
      <c r="O90" s="136"/>
    </row>
    <row r="91" spans="1:63" ht="3.75" customHeight="1" thickBot="1">
      <c r="A91" s="135"/>
      <c r="B91" s="180"/>
      <c r="C91" s="180"/>
      <c r="D91" s="180"/>
      <c r="E91" s="55"/>
      <c r="F91" s="55"/>
      <c r="G91" s="47"/>
      <c r="H91" s="47"/>
      <c r="I91" s="55"/>
      <c r="J91" s="47"/>
      <c r="K91" s="55"/>
      <c r="L91" s="55"/>
      <c r="M91" s="55"/>
      <c r="N91" s="55"/>
      <c r="O91" s="136"/>
    </row>
    <row r="92" spans="1:63" ht="16.5" customHeight="1" thickTop="1" thickBot="1">
      <c r="A92" s="135"/>
      <c r="B92" s="55" t="s">
        <v>311</v>
      </c>
      <c r="C92" s="569" t="s">
        <v>312</v>
      </c>
      <c r="D92" s="569"/>
      <c r="E92" s="569"/>
      <c r="F92" s="569"/>
      <c r="G92" s="569"/>
      <c r="H92" s="570"/>
      <c r="I92" s="176">
        <f>N57</f>
        <v>0</v>
      </c>
      <c r="J92" s="47"/>
      <c r="K92" s="178">
        <f>(I85+I92+I94)/100</f>
        <v>0</v>
      </c>
      <c r="L92" s="411" t="s">
        <v>313</v>
      </c>
      <c r="M92" s="178"/>
      <c r="N92" s="55"/>
      <c r="O92" s="136"/>
    </row>
    <row r="93" spans="1:63" ht="9.75" customHeight="1" thickTop="1" thickBot="1">
      <c r="A93" s="135"/>
      <c r="B93" s="180"/>
      <c r="C93" s="180"/>
      <c r="D93" s="180"/>
      <c r="E93" s="55"/>
      <c r="F93" s="55"/>
      <c r="G93" s="47"/>
      <c r="H93" s="47"/>
      <c r="I93" s="55"/>
      <c r="J93" s="177"/>
      <c r="K93" s="177"/>
      <c r="L93" s="55"/>
      <c r="M93" s="55"/>
      <c r="N93" s="55"/>
      <c r="O93" s="136"/>
    </row>
    <row r="94" spans="1:63" ht="15.75" customHeight="1" thickTop="1" thickBot="1">
      <c r="A94" s="135"/>
      <c r="B94" s="180"/>
      <c r="C94" s="569" t="s">
        <v>314</v>
      </c>
      <c r="D94" s="569"/>
      <c r="E94" s="569"/>
      <c r="F94" s="569"/>
      <c r="G94" s="569"/>
      <c r="H94" s="570"/>
      <c r="I94" s="176">
        <f>N82</f>
        <v>0</v>
      </c>
      <c r="J94" s="177"/>
      <c r="K94" s="177"/>
      <c r="L94" s="177"/>
      <c r="M94" s="177"/>
      <c r="N94" s="177"/>
      <c r="O94" s="136"/>
    </row>
    <row r="95" spans="1:63" ht="15.75" customHeight="1" thickTop="1" thickBot="1">
      <c r="A95" s="181"/>
      <c r="B95" s="182"/>
      <c r="C95" s="182"/>
      <c r="D95" s="182"/>
      <c r="E95" s="183"/>
      <c r="F95" s="183"/>
      <c r="G95" s="183"/>
      <c r="H95" s="183"/>
      <c r="I95" s="183"/>
      <c r="J95" s="184"/>
      <c r="K95" s="184"/>
      <c r="L95" s="183"/>
      <c r="M95" s="183"/>
      <c r="N95" s="183"/>
      <c r="O95" s="185"/>
    </row>
    <row r="96" spans="1:63" s="186" customFormat="1" ht="16.5" thickTop="1">
      <c r="E96" s="187"/>
      <c r="F96" s="187"/>
      <c r="G96" s="187"/>
      <c r="H96" s="188"/>
      <c r="L96" s="189"/>
      <c r="BJ96" s="159"/>
      <c r="BK96" s="159"/>
    </row>
  </sheetData>
  <mergeCells count="44">
    <mergeCell ref="B2:N2"/>
    <mergeCell ref="B9:C9"/>
    <mergeCell ref="E9:J9"/>
    <mergeCell ref="K9:N9"/>
    <mergeCell ref="B12:C14"/>
    <mergeCell ref="D12:D14"/>
    <mergeCell ref="E12:E15"/>
    <mergeCell ref="F12:F15"/>
    <mergeCell ref="G12:G15"/>
    <mergeCell ref="H12:H15"/>
    <mergeCell ref="I12:M12"/>
    <mergeCell ref="N12:N15"/>
    <mergeCell ref="B26:D27"/>
    <mergeCell ref="F26:H26"/>
    <mergeCell ref="I26:M26"/>
    <mergeCell ref="F27:H27"/>
    <mergeCell ref="B28:N28"/>
    <mergeCell ref="N29:N31"/>
    <mergeCell ref="B56:D57"/>
    <mergeCell ref="F56:H56"/>
    <mergeCell ref="I56:M56"/>
    <mergeCell ref="F57:H57"/>
    <mergeCell ref="B29:D30"/>
    <mergeCell ref="E29:E31"/>
    <mergeCell ref="F29:F31"/>
    <mergeCell ref="G29:G31"/>
    <mergeCell ref="H29:H31"/>
    <mergeCell ref="I58:M58"/>
    <mergeCell ref="N59:N61"/>
    <mergeCell ref="B81:C81"/>
    <mergeCell ref="F81:H81"/>
    <mergeCell ref="I81:M81"/>
    <mergeCell ref="B58:D60"/>
    <mergeCell ref="E58:E61"/>
    <mergeCell ref="F58:F61"/>
    <mergeCell ref="G58:G61"/>
    <mergeCell ref="H58:H61"/>
    <mergeCell ref="C92:H92"/>
    <mergeCell ref="C94:H94"/>
    <mergeCell ref="B82:C82"/>
    <mergeCell ref="F82:H82"/>
    <mergeCell ref="B85:C85"/>
    <mergeCell ref="A87:O87"/>
    <mergeCell ref="C89:H89"/>
  </mergeCells>
  <conditionalFormatting sqref="I62:I63 I16:I25 I32:I55">
    <cfRule type="cellIs" dxfId="456" priority="14" stopIfTrue="1" operator="equal">
      <formula>"X"</formula>
    </cfRule>
  </conditionalFormatting>
  <conditionalFormatting sqref="L62:L63 L16:L25 L32:L55">
    <cfRule type="cellIs" dxfId="455" priority="15" stopIfTrue="1" operator="equal">
      <formula>"X"</formula>
    </cfRule>
  </conditionalFormatting>
  <conditionalFormatting sqref="J62:J63 J16:J25 J32:J55">
    <cfRule type="cellIs" dxfId="454" priority="16" stopIfTrue="1" operator="equal">
      <formula>"X"</formula>
    </cfRule>
  </conditionalFormatting>
  <conditionalFormatting sqref="K62:K63 K16:K25 K32:K55">
    <cfRule type="cellIs" dxfId="453" priority="17" stopIfTrue="1" operator="equal">
      <formula>"X"</formula>
    </cfRule>
  </conditionalFormatting>
  <conditionalFormatting sqref="M62:M63 M16:N25 M32:N55">
    <cfRule type="cellIs" dxfId="452" priority="18" stopIfTrue="1" operator="equal">
      <formula>"X"</formula>
    </cfRule>
  </conditionalFormatting>
  <conditionalFormatting sqref="I65:I66">
    <cfRule type="cellIs" dxfId="451" priority="10" stopIfTrue="1" operator="equal">
      <formula>"X"</formula>
    </cfRule>
  </conditionalFormatting>
  <conditionalFormatting sqref="L65:L66">
    <cfRule type="cellIs" dxfId="450" priority="11" stopIfTrue="1" operator="equal">
      <formula>"X"</formula>
    </cfRule>
  </conditionalFormatting>
  <conditionalFormatting sqref="J65:J66">
    <cfRule type="cellIs" dxfId="449" priority="12" stopIfTrue="1" operator="equal">
      <formula>"X"</formula>
    </cfRule>
  </conditionalFormatting>
  <conditionalFormatting sqref="K65:K66">
    <cfRule type="cellIs" dxfId="448" priority="13" stopIfTrue="1" operator="equal">
      <formula>"X"</formula>
    </cfRule>
  </conditionalFormatting>
  <conditionalFormatting sqref="I64">
    <cfRule type="cellIs" dxfId="447" priority="5" stopIfTrue="1" operator="equal">
      <formula>"X"</formula>
    </cfRule>
  </conditionalFormatting>
  <conditionalFormatting sqref="L64">
    <cfRule type="cellIs" dxfId="446" priority="6" stopIfTrue="1" operator="equal">
      <formula>"X"</formula>
    </cfRule>
  </conditionalFormatting>
  <conditionalFormatting sqref="J64">
    <cfRule type="cellIs" dxfId="445" priority="7" stopIfTrue="1" operator="equal">
      <formula>"X"</formula>
    </cfRule>
  </conditionalFormatting>
  <conditionalFormatting sqref="K64">
    <cfRule type="cellIs" dxfId="444" priority="8" stopIfTrue="1" operator="equal">
      <formula>"X"</formula>
    </cfRule>
  </conditionalFormatting>
  <conditionalFormatting sqref="M64:M80">
    <cfRule type="cellIs" dxfId="443" priority="9" stopIfTrue="1" operator="equal">
      <formula>"X"</formula>
    </cfRule>
  </conditionalFormatting>
  <conditionalFormatting sqref="I67:I80">
    <cfRule type="cellIs" dxfId="442" priority="1" stopIfTrue="1" operator="equal">
      <formula>"X"</formula>
    </cfRule>
  </conditionalFormatting>
  <conditionalFormatting sqref="L67:L80">
    <cfRule type="cellIs" dxfId="441" priority="2" stopIfTrue="1" operator="equal">
      <formula>"X"</formula>
    </cfRule>
  </conditionalFormatting>
  <conditionalFormatting sqref="J67:J80">
    <cfRule type="cellIs" dxfId="440" priority="3" stopIfTrue="1" operator="equal">
      <formula>"X"</formula>
    </cfRule>
  </conditionalFormatting>
  <conditionalFormatting sqref="K67:K80">
    <cfRule type="cellIs" dxfId="439" priority="4" stopIfTrue="1" operator="equal">
      <formula>"X"</formula>
    </cfRule>
  </conditionalFormatting>
  <pageMargins left="0.7" right="0.7" top="0.75" bottom="0.75" header="0.3" footer="0.3"/>
  <pageSetup paperSize="9" scale="60" orientation="landscape" r:id="rId1"/>
  <legacyDrawing r:id="rId2"/>
</worksheet>
</file>

<file path=xl/worksheets/sheet8.xml><?xml version="1.0" encoding="utf-8"?>
<worksheet xmlns="http://schemas.openxmlformats.org/spreadsheetml/2006/main" xmlns:r="http://schemas.openxmlformats.org/officeDocument/2006/relationships">
  <sheetPr>
    <tabColor rgb="FF00B050"/>
  </sheetPr>
  <dimension ref="A1:BK109"/>
  <sheetViews>
    <sheetView tabSelected="1" zoomScale="120" zoomScaleNormal="120" workbookViewId="0">
      <selection activeCell="C35" sqref="C35"/>
    </sheetView>
  </sheetViews>
  <sheetFormatPr defaultRowHeight="15.75"/>
  <cols>
    <col min="1" max="1" width="1.28515625" style="44" customWidth="1"/>
    <col min="2" max="2" width="57.28515625" style="44" customWidth="1"/>
    <col min="3" max="3" width="62.7109375" style="44" customWidth="1"/>
    <col min="4" max="4" width="62.7109375" style="44" hidden="1" customWidth="1"/>
    <col min="5" max="5" width="6.5703125" style="62" hidden="1" customWidth="1"/>
    <col min="6" max="6" width="4.85546875" style="62" customWidth="1"/>
    <col min="7" max="7" width="14" style="62" hidden="1" customWidth="1"/>
    <col min="8" max="8" width="9.140625" style="63" customWidth="1"/>
    <col min="9" max="9" width="13.7109375" style="44" customWidth="1"/>
    <col min="10" max="10" width="15.7109375" style="44" customWidth="1"/>
    <col min="11" max="11" width="14.7109375" style="44" customWidth="1"/>
    <col min="12" max="12" width="15" style="44" customWidth="1"/>
    <col min="13" max="13" width="14.28515625" style="44" customWidth="1"/>
    <col min="14" max="14" width="15.140625" style="44" customWidth="1"/>
    <col min="15" max="15" width="1.5703125" style="44" customWidth="1"/>
    <col min="16" max="16" width="18.85546875" style="44" customWidth="1"/>
    <col min="17" max="29" width="8" style="44" customWidth="1"/>
    <col min="30" max="33" width="9.28515625" style="44" customWidth="1"/>
    <col min="34" max="61" width="9.140625" style="44"/>
    <col min="62" max="62" width="64" style="159" customWidth="1"/>
    <col min="63" max="63" width="97.85546875" style="159" customWidth="1"/>
    <col min="64" max="257" width="9.140625" style="44"/>
    <col min="258" max="258" width="1.28515625" style="44" customWidth="1"/>
    <col min="259" max="259" width="44.85546875" style="44" customWidth="1"/>
    <col min="260" max="260" width="47.28515625" style="44" customWidth="1"/>
    <col min="261" max="261" width="8.140625" style="44" customWidth="1"/>
    <col min="262" max="262" width="8.28515625" style="44" customWidth="1"/>
    <col min="263" max="263" width="5.42578125" style="44" customWidth="1"/>
    <col min="264" max="264" width="8.5703125" style="44" customWidth="1"/>
    <col min="265" max="265" width="13.7109375" style="44" customWidth="1"/>
    <col min="266" max="266" width="15.7109375" style="44" customWidth="1"/>
    <col min="267" max="267" width="14.7109375" style="44" customWidth="1"/>
    <col min="268" max="268" width="15" style="44" customWidth="1"/>
    <col min="269" max="270" width="14.28515625" style="44" customWidth="1"/>
    <col min="271" max="271" width="0" style="44" hidden="1" customWidth="1"/>
    <col min="272" max="272" width="18.85546875" style="44" customWidth="1"/>
    <col min="273" max="285" width="8" style="44" customWidth="1"/>
    <col min="286" max="289" width="9.28515625" style="44" customWidth="1"/>
    <col min="290" max="317" width="9.140625" style="44"/>
    <col min="318" max="318" width="64" style="44" customWidth="1"/>
    <col min="319" max="319" width="97.85546875" style="44" customWidth="1"/>
    <col min="320" max="513" width="9.140625" style="44"/>
    <col min="514" max="514" width="1.28515625" style="44" customWidth="1"/>
    <col min="515" max="515" width="44.85546875" style="44" customWidth="1"/>
    <col min="516" max="516" width="47.28515625" style="44" customWidth="1"/>
    <col min="517" max="517" width="8.140625" style="44" customWidth="1"/>
    <col min="518" max="518" width="8.28515625" style="44" customWidth="1"/>
    <col min="519" max="519" width="5.42578125" style="44" customWidth="1"/>
    <col min="520" max="520" width="8.5703125" style="44" customWidth="1"/>
    <col min="521" max="521" width="13.7109375" style="44" customWidth="1"/>
    <col min="522" max="522" width="15.7109375" style="44" customWidth="1"/>
    <col min="523" max="523" width="14.7109375" style="44" customWidth="1"/>
    <col min="524" max="524" width="15" style="44" customWidth="1"/>
    <col min="525" max="526" width="14.28515625" style="44" customWidth="1"/>
    <col min="527" max="527" width="0" style="44" hidden="1" customWidth="1"/>
    <col min="528" max="528" width="18.85546875" style="44" customWidth="1"/>
    <col min="529" max="541" width="8" style="44" customWidth="1"/>
    <col min="542" max="545" width="9.28515625" style="44" customWidth="1"/>
    <col min="546" max="573" width="9.140625" style="44"/>
    <col min="574" max="574" width="64" style="44" customWidth="1"/>
    <col min="575" max="575" width="97.85546875" style="44" customWidth="1"/>
    <col min="576" max="769" width="9.140625" style="44"/>
    <col min="770" max="770" width="1.28515625" style="44" customWidth="1"/>
    <col min="771" max="771" width="44.85546875" style="44" customWidth="1"/>
    <col min="772" max="772" width="47.28515625" style="44" customWidth="1"/>
    <col min="773" max="773" width="8.140625" style="44" customWidth="1"/>
    <col min="774" max="774" width="8.28515625" style="44" customWidth="1"/>
    <col min="775" max="775" width="5.42578125" style="44" customWidth="1"/>
    <col min="776" max="776" width="8.5703125" style="44" customWidth="1"/>
    <col min="777" max="777" width="13.7109375" style="44" customWidth="1"/>
    <col min="778" max="778" width="15.7109375" style="44" customWidth="1"/>
    <col min="779" max="779" width="14.7109375" style="44" customWidth="1"/>
    <col min="780" max="780" width="15" style="44" customWidth="1"/>
    <col min="781" max="782" width="14.28515625" style="44" customWidth="1"/>
    <col min="783" max="783" width="0" style="44" hidden="1" customWidth="1"/>
    <col min="784" max="784" width="18.85546875" style="44" customWidth="1"/>
    <col min="785" max="797" width="8" style="44" customWidth="1"/>
    <col min="798" max="801" width="9.28515625" style="44" customWidth="1"/>
    <col min="802" max="829" width="9.140625" style="44"/>
    <col min="830" max="830" width="64" style="44" customWidth="1"/>
    <col min="831" max="831" width="97.85546875" style="44" customWidth="1"/>
    <col min="832" max="1025" width="9.140625" style="44"/>
    <col min="1026" max="1026" width="1.28515625" style="44" customWidth="1"/>
    <col min="1027" max="1027" width="44.85546875" style="44" customWidth="1"/>
    <col min="1028" max="1028" width="47.28515625" style="44" customWidth="1"/>
    <col min="1029" max="1029" width="8.140625" style="44" customWidth="1"/>
    <col min="1030" max="1030" width="8.28515625" style="44" customWidth="1"/>
    <col min="1031" max="1031" width="5.42578125" style="44" customWidth="1"/>
    <col min="1032" max="1032" width="8.5703125" style="44" customWidth="1"/>
    <col min="1033" max="1033" width="13.7109375" style="44" customWidth="1"/>
    <col min="1034" max="1034" width="15.7109375" style="44" customWidth="1"/>
    <col min="1035" max="1035" width="14.7109375" style="44" customWidth="1"/>
    <col min="1036" max="1036" width="15" style="44" customWidth="1"/>
    <col min="1037" max="1038" width="14.28515625" style="44" customWidth="1"/>
    <col min="1039" max="1039" width="0" style="44" hidden="1" customWidth="1"/>
    <col min="1040" max="1040" width="18.85546875" style="44" customWidth="1"/>
    <col min="1041" max="1053" width="8" style="44" customWidth="1"/>
    <col min="1054" max="1057" width="9.28515625" style="44" customWidth="1"/>
    <col min="1058" max="1085" width="9.140625" style="44"/>
    <col min="1086" max="1086" width="64" style="44" customWidth="1"/>
    <col min="1087" max="1087" width="97.85546875" style="44" customWidth="1"/>
    <col min="1088" max="1281" width="9.140625" style="44"/>
    <col min="1282" max="1282" width="1.28515625" style="44" customWidth="1"/>
    <col min="1283" max="1283" width="44.85546875" style="44" customWidth="1"/>
    <col min="1284" max="1284" width="47.28515625" style="44" customWidth="1"/>
    <col min="1285" max="1285" width="8.140625" style="44" customWidth="1"/>
    <col min="1286" max="1286" width="8.28515625" style="44" customWidth="1"/>
    <col min="1287" max="1287" width="5.42578125" style="44" customWidth="1"/>
    <col min="1288" max="1288" width="8.5703125" style="44" customWidth="1"/>
    <col min="1289" max="1289" width="13.7109375" style="44" customWidth="1"/>
    <col min="1290" max="1290" width="15.7109375" style="44" customWidth="1"/>
    <col min="1291" max="1291" width="14.7109375" style="44" customWidth="1"/>
    <col min="1292" max="1292" width="15" style="44" customWidth="1"/>
    <col min="1293" max="1294" width="14.28515625" style="44" customWidth="1"/>
    <col min="1295" max="1295" width="0" style="44" hidden="1" customWidth="1"/>
    <col min="1296" max="1296" width="18.85546875" style="44" customWidth="1"/>
    <col min="1297" max="1309" width="8" style="44" customWidth="1"/>
    <col min="1310" max="1313" width="9.28515625" style="44" customWidth="1"/>
    <col min="1314" max="1341" width="9.140625" style="44"/>
    <col min="1342" max="1342" width="64" style="44" customWidth="1"/>
    <col min="1343" max="1343" width="97.85546875" style="44" customWidth="1"/>
    <col min="1344" max="1537" width="9.140625" style="44"/>
    <col min="1538" max="1538" width="1.28515625" style="44" customWidth="1"/>
    <col min="1539" max="1539" width="44.85546875" style="44" customWidth="1"/>
    <col min="1540" max="1540" width="47.28515625" style="44" customWidth="1"/>
    <col min="1541" max="1541" width="8.140625" style="44" customWidth="1"/>
    <col min="1542" max="1542" width="8.28515625" style="44" customWidth="1"/>
    <col min="1543" max="1543" width="5.42578125" style="44" customWidth="1"/>
    <col min="1544" max="1544" width="8.5703125" style="44" customWidth="1"/>
    <col min="1545" max="1545" width="13.7109375" style="44" customWidth="1"/>
    <col min="1546" max="1546" width="15.7109375" style="44" customWidth="1"/>
    <col min="1547" max="1547" width="14.7109375" style="44" customWidth="1"/>
    <col min="1548" max="1548" width="15" style="44" customWidth="1"/>
    <col min="1549" max="1550" width="14.28515625" style="44" customWidth="1"/>
    <col min="1551" max="1551" width="0" style="44" hidden="1" customWidth="1"/>
    <col min="1552" max="1552" width="18.85546875" style="44" customWidth="1"/>
    <col min="1553" max="1565" width="8" style="44" customWidth="1"/>
    <col min="1566" max="1569" width="9.28515625" style="44" customWidth="1"/>
    <col min="1570" max="1597" width="9.140625" style="44"/>
    <col min="1598" max="1598" width="64" style="44" customWidth="1"/>
    <col min="1599" max="1599" width="97.85546875" style="44" customWidth="1"/>
    <col min="1600" max="1793" width="9.140625" style="44"/>
    <col min="1794" max="1794" width="1.28515625" style="44" customWidth="1"/>
    <col min="1795" max="1795" width="44.85546875" style="44" customWidth="1"/>
    <col min="1796" max="1796" width="47.28515625" style="44" customWidth="1"/>
    <col min="1797" max="1797" width="8.140625" style="44" customWidth="1"/>
    <col min="1798" max="1798" width="8.28515625" style="44" customWidth="1"/>
    <col min="1799" max="1799" width="5.42578125" style="44" customWidth="1"/>
    <col min="1800" max="1800" width="8.5703125" style="44" customWidth="1"/>
    <col min="1801" max="1801" width="13.7109375" style="44" customWidth="1"/>
    <col min="1802" max="1802" width="15.7109375" style="44" customWidth="1"/>
    <col min="1803" max="1803" width="14.7109375" style="44" customWidth="1"/>
    <col min="1804" max="1804" width="15" style="44" customWidth="1"/>
    <col min="1805" max="1806" width="14.28515625" style="44" customWidth="1"/>
    <col min="1807" max="1807" width="0" style="44" hidden="1" customWidth="1"/>
    <col min="1808" max="1808" width="18.85546875" style="44" customWidth="1"/>
    <col min="1809" max="1821" width="8" style="44" customWidth="1"/>
    <col min="1822" max="1825" width="9.28515625" style="44" customWidth="1"/>
    <col min="1826" max="1853" width="9.140625" style="44"/>
    <col min="1854" max="1854" width="64" style="44" customWidth="1"/>
    <col min="1855" max="1855" width="97.85546875" style="44" customWidth="1"/>
    <col min="1856" max="2049" width="9.140625" style="44"/>
    <col min="2050" max="2050" width="1.28515625" style="44" customWidth="1"/>
    <col min="2051" max="2051" width="44.85546875" style="44" customWidth="1"/>
    <col min="2052" max="2052" width="47.28515625" style="44" customWidth="1"/>
    <col min="2053" max="2053" width="8.140625" style="44" customWidth="1"/>
    <col min="2054" max="2054" width="8.28515625" style="44" customWidth="1"/>
    <col min="2055" max="2055" width="5.42578125" style="44" customWidth="1"/>
    <col min="2056" max="2056" width="8.5703125" style="44" customWidth="1"/>
    <col min="2057" max="2057" width="13.7109375" style="44" customWidth="1"/>
    <col min="2058" max="2058" width="15.7109375" style="44" customWidth="1"/>
    <col min="2059" max="2059" width="14.7109375" style="44" customWidth="1"/>
    <col min="2060" max="2060" width="15" style="44" customWidth="1"/>
    <col min="2061" max="2062" width="14.28515625" style="44" customWidth="1"/>
    <col min="2063" max="2063" width="0" style="44" hidden="1" customWidth="1"/>
    <col min="2064" max="2064" width="18.85546875" style="44" customWidth="1"/>
    <col min="2065" max="2077" width="8" style="44" customWidth="1"/>
    <col min="2078" max="2081" width="9.28515625" style="44" customWidth="1"/>
    <col min="2082" max="2109" width="9.140625" style="44"/>
    <col min="2110" max="2110" width="64" style="44" customWidth="1"/>
    <col min="2111" max="2111" width="97.85546875" style="44" customWidth="1"/>
    <col min="2112" max="2305" width="9.140625" style="44"/>
    <col min="2306" max="2306" width="1.28515625" style="44" customWidth="1"/>
    <col min="2307" max="2307" width="44.85546875" style="44" customWidth="1"/>
    <col min="2308" max="2308" width="47.28515625" style="44" customWidth="1"/>
    <col min="2309" max="2309" width="8.140625" style="44" customWidth="1"/>
    <col min="2310" max="2310" width="8.28515625" style="44" customWidth="1"/>
    <col min="2311" max="2311" width="5.42578125" style="44" customWidth="1"/>
    <col min="2312" max="2312" width="8.5703125" style="44" customWidth="1"/>
    <col min="2313" max="2313" width="13.7109375" style="44" customWidth="1"/>
    <col min="2314" max="2314" width="15.7109375" style="44" customWidth="1"/>
    <col min="2315" max="2315" width="14.7109375" style="44" customWidth="1"/>
    <col min="2316" max="2316" width="15" style="44" customWidth="1"/>
    <col min="2317" max="2318" width="14.28515625" style="44" customWidth="1"/>
    <col min="2319" max="2319" width="0" style="44" hidden="1" customWidth="1"/>
    <col min="2320" max="2320" width="18.85546875" style="44" customWidth="1"/>
    <col min="2321" max="2333" width="8" style="44" customWidth="1"/>
    <col min="2334" max="2337" width="9.28515625" style="44" customWidth="1"/>
    <col min="2338" max="2365" width="9.140625" style="44"/>
    <col min="2366" max="2366" width="64" style="44" customWidth="1"/>
    <col min="2367" max="2367" width="97.85546875" style="44" customWidth="1"/>
    <col min="2368" max="2561" width="9.140625" style="44"/>
    <col min="2562" max="2562" width="1.28515625" style="44" customWidth="1"/>
    <col min="2563" max="2563" width="44.85546875" style="44" customWidth="1"/>
    <col min="2564" max="2564" width="47.28515625" style="44" customWidth="1"/>
    <col min="2565" max="2565" width="8.140625" style="44" customWidth="1"/>
    <col min="2566" max="2566" width="8.28515625" style="44" customWidth="1"/>
    <col min="2567" max="2567" width="5.42578125" style="44" customWidth="1"/>
    <col min="2568" max="2568" width="8.5703125" style="44" customWidth="1"/>
    <col min="2569" max="2569" width="13.7109375" style="44" customWidth="1"/>
    <col min="2570" max="2570" width="15.7109375" style="44" customWidth="1"/>
    <col min="2571" max="2571" width="14.7109375" style="44" customWidth="1"/>
    <col min="2572" max="2572" width="15" style="44" customWidth="1"/>
    <col min="2573" max="2574" width="14.28515625" style="44" customWidth="1"/>
    <col min="2575" max="2575" width="0" style="44" hidden="1" customWidth="1"/>
    <col min="2576" max="2576" width="18.85546875" style="44" customWidth="1"/>
    <col min="2577" max="2589" width="8" style="44" customWidth="1"/>
    <col min="2590" max="2593" width="9.28515625" style="44" customWidth="1"/>
    <col min="2594" max="2621" width="9.140625" style="44"/>
    <col min="2622" max="2622" width="64" style="44" customWidth="1"/>
    <col min="2623" max="2623" width="97.85546875" style="44" customWidth="1"/>
    <col min="2624" max="2817" width="9.140625" style="44"/>
    <col min="2818" max="2818" width="1.28515625" style="44" customWidth="1"/>
    <col min="2819" max="2819" width="44.85546875" style="44" customWidth="1"/>
    <col min="2820" max="2820" width="47.28515625" style="44" customWidth="1"/>
    <col min="2821" max="2821" width="8.140625" style="44" customWidth="1"/>
    <col min="2822" max="2822" width="8.28515625" style="44" customWidth="1"/>
    <col min="2823" max="2823" width="5.42578125" style="44" customWidth="1"/>
    <col min="2824" max="2824" width="8.5703125" style="44" customWidth="1"/>
    <col min="2825" max="2825" width="13.7109375" style="44" customWidth="1"/>
    <col min="2826" max="2826" width="15.7109375" style="44" customWidth="1"/>
    <col min="2827" max="2827" width="14.7109375" style="44" customWidth="1"/>
    <col min="2828" max="2828" width="15" style="44" customWidth="1"/>
    <col min="2829" max="2830" width="14.28515625" style="44" customWidth="1"/>
    <col min="2831" max="2831" width="0" style="44" hidden="1" customWidth="1"/>
    <col min="2832" max="2832" width="18.85546875" style="44" customWidth="1"/>
    <col min="2833" max="2845" width="8" style="44" customWidth="1"/>
    <col min="2846" max="2849" width="9.28515625" style="44" customWidth="1"/>
    <col min="2850" max="2877" width="9.140625" style="44"/>
    <col min="2878" max="2878" width="64" style="44" customWidth="1"/>
    <col min="2879" max="2879" width="97.85546875" style="44" customWidth="1"/>
    <col min="2880" max="3073" width="9.140625" style="44"/>
    <col min="3074" max="3074" width="1.28515625" style="44" customWidth="1"/>
    <col min="3075" max="3075" width="44.85546875" style="44" customWidth="1"/>
    <col min="3076" max="3076" width="47.28515625" style="44" customWidth="1"/>
    <col min="3077" max="3077" width="8.140625" style="44" customWidth="1"/>
    <col min="3078" max="3078" width="8.28515625" style="44" customWidth="1"/>
    <col min="3079" max="3079" width="5.42578125" style="44" customWidth="1"/>
    <col min="3080" max="3080" width="8.5703125" style="44" customWidth="1"/>
    <col min="3081" max="3081" width="13.7109375" style="44" customWidth="1"/>
    <col min="3082" max="3082" width="15.7109375" style="44" customWidth="1"/>
    <col min="3083" max="3083" width="14.7109375" style="44" customWidth="1"/>
    <col min="3084" max="3084" width="15" style="44" customWidth="1"/>
    <col min="3085" max="3086" width="14.28515625" style="44" customWidth="1"/>
    <col min="3087" max="3087" width="0" style="44" hidden="1" customWidth="1"/>
    <col min="3088" max="3088" width="18.85546875" style="44" customWidth="1"/>
    <col min="3089" max="3101" width="8" style="44" customWidth="1"/>
    <col min="3102" max="3105" width="9.28515625" style="44" customWidth="1"/>
    <col min="3106" max="3133" width="9.140625" style="44"/>
    <col min="3134" max="3134" width="64" style="44" customWidth="1"/>
    <col min="3135" max="3135" width="97.85546875" style="44" customWidth="1"/>
    <col min="3136" max="3329" width="9.140625" style="44"/>
    <col min="3330" max="3330" width="1.28515625" style="44" customWidth="1"/>
    <col min="3331" max="3331" width="44.85546875" style="44" customWidth="1"/>
    <col min="3332" max="3332" width="47.28515625" style="44" customWidth="1"/>
    <col min="3333" max="3333" width="8.140625" style="44" customWidth="1"/>
    <col min="3334" max="3334" width="8.28515625" style="44" customWidth="1"/>
    <col min="3335" max="3335" width="5.42578125" style="44" customWidth="1"/>
    <col min="3336" max="3336" width="8.5703125" style="44" customWidth="1"/>
    <col min="3337" max="3337" width="13.7109375" style="44" customWidth="1"/>
    <col min="3338" max="3338" width="15.7109375" style="44" customWidth="1"/>
    <col min="3339" max="3339" width="14.7109375" style="44" customWidth="1"/>
    <col min="3340" max="3340" width="15" style="44" customWidth="1"/>
    <col min="3341" max="3342" width="14.28515625" style="44" customWidth="1"/>
    <col min="3343" max="3343" width="0" style="44" hidden="1" customWidth="1"/>
    <col min="3344" max="3344" width="18.85546875" style="44" customWidth="1"/>
    <col min="3345" max="3357" width="8" style="44" customWidth="1"/>
    <col min="3358" max="3361" width="9.28515625" style="44" customWidth="1"/>
    <col min="3362" max="3389" width="9.140625" style="44"/>
    <col min="3390" max="3390" width="64" style="44" customWidth="1"/>
    <col min="3391" max="3391" width="97.85546875" style="44" customWidth="1"/>
    <col min="3392" max="3585" width="9.140625" style="44"/>
    <col min="3586" max="3586" width="1.28515625" style="44" customWidth="1"/>
    <col min="3587" max="3587" width="44.85546875" style="44" customWidth="1"/>
    <col min="3588" max="3588" width="47.28515625" style="44" customWidth="1"/>
    <col min="3589" max="3589" width="8.140625" style="44" customWidth="1"/>
    <col min="3590" max="3590" width="8.28515625" style="44" customWidth="1"/>
    <col min="3591" max="3591" width="5.42578125" style="44" customWidth="1"/>
    <col min="3592" max="3592" width="8.5703125" style="44" customWidth="1"/>
    <col min="3593" max="3593" width="13.7109375" style="44" customWidth="1"/>
    <col min="3594" max="3594" width="15.7109375" style="44" customWidth="1"/>
    <col min="3595" max="3595" width="14.7109375" style="44" customWidth="1"/>
    <col min="3596" max="3596" width="15" style="44" customWidth="1"/>
    <col min="3597" max="3598" width="14.28515625" style="44" customWidth="1"/>
    <col min="3599" max="3599" width="0" style="44" hidden="1" customWidth="1"/>
    <col min="3600" max="3600" width="18.85546875" style="44" customWidth="1"/>
    <col min="3601" max="3613" width="8" style="44" customWidth="1"/>
    <col min="3614" max="3617" width="9.28515625" style="44" customWidth="1"/>
    <col min="3618" max="3645" width="9.140625" style="44"/>
    <col min="3646" max="3646" width="64" style="44" customWidth="1"/>
    <col min="3647" max="3647" width="97.85546875" style="44" customWidth="1"/>
    <col min="3648" max="3841" width="9.140625" style="44"/>
    <col min="3842" max="3842" width="1.28515625" style="44" customWidth="1"/>
    <col min="3843" max="3843" width="44.85546875" style="44" customWidth="1"/>
    <col min="3844" max="3844" width="47.28515625" style="44" customWidth="1"/>
    <col min="3845" max="3845" width="8.140625" style="44" customWidth="1"/>
    <col min="3846" max="3846" width="8.28515625" style="44" customWidth="1"/>
    <col min="3847" max="3847" width="5.42578125" style="44" customWidth="1"/>
    <col min="3848" max="3848" width="8.5703125" style="44" customWidth="1"/>
    <col min="3849" max="3849" width="13.7109375" style="44" customWidth="1"/>
    <col min="3850" max="3850" width="15.7109375" style="44" customWidth="1"/>
    <col min="3851" max="3851" width="14.7109375" style="44" customWidth="1"/>
    <col min="3852" max="3852" width="15" style="44" customWidth="1"/>
    <col min="3853" max="3854" width="14.28515625" style="44" customWidth="1"/>
    <col min="3855" max="3855" width="0" style="44" hidden="1" customWidth="1"/>
    <col min="3856" max="3856" width="18.85546875" style="44" customWidth="1"/>
    <col min="3857" max="3869" width="8" style="44" customWidth="1"/>
    <col min="3870" max="3873" width="9.28515625" style="44" customWidth="1"/>
    <col min="3874" max="3901" width="9.140625" style="44"/>
    <col min="3902" max="3902" width="64" style="44" customWidth="1"/>
    <col min="3903" max="3903" width="97.85546875" style="44" customWidth="1"/>
    <col min="3904" max="4097" width="9.140625" style="44"/>
    <col min="4098" max="4098" width="1.28515625" style="44" customWidth="1"/>
    <col min="4099" max="4099" width="44.85546875" style="44" customWidth="1"/>
    <col min="4100" max="4100" width="47.28515625" style="44" customWidth="1"/>
    <col min="4101" max="4101" width="8.140625" style="44" customWidth="1"/>
    <col min="4102" max="4102" width="8.28515625" style="44" customWidth="1"/>
    <col min="4103" max="4103" width="5.42578125" style="44" customWidth="1"/>
    <col min="4104" max="4104" width="8.5703125" style="44" customWidth="1"/>
    <col min="4105" max="4105" width="13.7109375" style="44" customWidth="1"/>
    <col min="4106" max="4106" width="15.7109375" style="44" customWidth="1"/>
    <col min="4107" max="4107" width="14.7109375" style="44" customWidth="1"/>
    <col min="4108" max="4108" width="15" style="44" customWidth="1"/>
    <col min="4109" max="4110" width="14.28515625" style="44" customWidth="1"/>
    <col min="4111" max="4111" width="0" style="44" hidden="1" customWidth="1"/>
    <col min="4112" max="4112" width="18.85546875" style="44" customWidth="1"/>
    <col min="4113" max="4125" width="8" style="44" customWidth="1"/>
    <col min="4126" max="4129" width="9.28515625" style="44" customWidth="1"/>
    <col min="4130" max="4157" width="9.140625" style="44"/>
    <col min="4158" max="4158" width="64" style="44" customWidth="1"/>
    <col min="4159" max="4159" width="97.85546875" style="44" customWidth="1"/>
    <col min="4160" max="4353" width="9.140625" style="44"/>
    <col min="4354" max="4354" width="1.28515625" style="44" customWidth="1"/>
    <col min="4355" max="4355" width="44.85546875" style="44" customWidth="1"/>
    <col min="4356" max="4356" width="47.28515625" style="44" customWidth="1"/>
    <col min="4357" max="4357" width="8.140625" style="44" customWidth="1"/>
    <col min="4358" max="4358" width="8.28515625" style="44" customWidth="1"/>
    <col min="4359" max="4359" width="5.42578125" style="44" customWidth="1"/>
    <col min="4360" max="4360" width="8.5703125" style="44" customWidth="1"/>
    <col min="4361" max="4361" width="13.7109375" style="44" customWidth="1"/>
    <col min="4362" max="4362" width="15.7109375" style="44" customWidth="1"/>
    <col min="4363" max="4363" width="14.7109375" style="44" customWidth="1"/>
    <col min="4364" max="4364" width="15" style="44" customWidth="1"/>
    <col min="4365" max="4366" width="14.28515625" style="44" customWidth="1"/>
    <col min="4367" max="4367" width="0" style="44" hidden="1" customWidth="1"/>
    <col min="4368" max="4368" width="18.85546875" style="44" customWidth="1"/>
    <col min="4369" max="4381" width="8" style="44" customWidth="1"/>
    <col min="4382" max="4385" width="9.28515625" style="44" customWidth="1"/>
    <col min="4386" max="4413" width="9.140625" style="44"/>
    <col min="4414" max="4414" width="64" style="44" customWidth="1"/>
    <col min="4415" max="4415" width="97.85546875" style="44" customWidth="1"/>
    <col min="4416" max="4609" width="9.140625" style="44"/>
    <col min="4610" max="4610" width="1.28515625" style="44" customWidth="1"/>
    <col min="4611" max="4611" width="44.85546875" style="44" customWidth="1"/>
    <col min="4612" max="4612" width="47.28515625" style="44" customWidth="1"/>
    <col min="4613" max="4613" width="8.140625" style="44" customWidth="1"/>
    <col min="4614" max="4614" width="8.28515625" style="44" customWidth="1"/>
    <col min="4615" max="4615" width="5.42578125" style="44" customWidth="1"/>
    <col min="4616" max="4616" width="8.5703125" style="44" customWidth="1"/>
    <col min="4617" max="4617" width="13.7109375" style="44" customWidth="1"/>
    <col min="4618" max="4618" width="15.7109375" style="44" customWidth="1"/>
    <col min="4619" max="4619" width="14.7109375" style="44" customWidth="1"/>
    <col min="4620" max="4620" width="15" style="44" customWidth="1"/>
    <col min="4621" max="4622" width="14.28515625" style="44" customWidth="1"/>
    <col min="4623" max="4623" width="0" style="44" hidden="1" customWidth="1"/>
    <col min="4624" max="4624" width="18.85546875" style="44" customWidth="1"/>
    <col min="4625" max="4637" width="8" style="44" customWidth="1"/>
    <col min="4638" max="4641" width="9.28515625" style="44" customWidth="1"/>
    <col min="4642" max="4669" width="9.140625" style="44"/>
    <col min="4670" max="4670" width="64" style="44" customWidth="1"/>
    <col min="4671" max="4671" width="97.85546875" style="44" customWidth="1"/>
    <col min="4672" max="4865" width="9.140625" style="44"/>
    <col min="4866" max="4866" width="1.28515625" style="44" customWidth="1"/>
    <col min="4867" max="4867" width="44.85546875" style="44" customWidth="1"/>
    <col min="4868" max="4868" width="47.28515625" style="44" customWidth="1"/>
    <col min="4869" max="4869" width="8.140625" style="44" customWidth="1"/>
    <col min="4870" max="4870" width="8.28515625" style="44" customWidth="1"/>
    <col min="4871" max="4871" width="5.42578125" style="44" customWidth="1"/>
    <col min="4872" max="4872" width="8.5703125" style="44" customWidth="1"/>
    <col min="4873" max="4873" width="13.7109375" style="44" customWidth="1"/>
    <col min="4874" max="4874" width="15.7109375" style="44" customWidth="1"/>
    <col min="4875" max="4875" width="14.7109375" style="44" customWidth="1"/>
    <col min="4876" max="4876" width="15" style="44" customWidth="1"/>
    <col min="4877" max="4878" width="14.28515625" style="44" customWidth="1"/>
    <col min="4879" max="4879" width="0" style="44" hidden="1" customWidth="1"/>
    <col min="4880" max="4880" width="18.85546875" style="44" customWidth="1"/>
    <col min="4881" max="4893" width="8" style="44" customWidth="1"/>
    <col min="4894" max="4897" width="9.28515625" style="44" customWidth="1"/>
    <col min="4898" max="4925" width="9.140625" style="44"/>
    <col min="4926" max="4926" width="64" style="44" customWidth="1"/>
    <col min="4927" max="4927" width="97.85546875" style="44" customWidth="1"/>
    <col min="4928" max="5121" width="9.140625" style="44"/>
    <col min="5122" max="5122" width="1.28515625" style="44" customWidth="1"/>
    <col min="5123" max="5123" width="44.85546875" style="44" customWidth="1"/>
    <col min="5124" max="5124" width="47.28515625" style="44" customWidth="1"/>
    <col min="5125" max="5125" width="8.140625" style="44" customWidth="1"/>
    <col min="5126" max="5126" width="8.28515625" style="44" customWidth="1"/>
    <col min="5127" max="5127" width="5.42578125" style="44" customWidth="1"/>
    <col min="5128" max="5128" width="8.5703125" style="44" customWidth="1"/>
    <col min="5129" max="5129" width="13.7109375" style="44" customWidth="1"/>
    <col min="5130" max="5130" width="15.7109375" style="44" customWidth="1"/>
    <col min="5131" max="5131" width="14.7109375" style="44" customWidth="1"/>
    <col min="5132" max="5132" width="15" style="44" customWidth="1"/>
    <col min="5133" max="5134" width="14.28515625" style="44" customWidth="1"/>
    <col min="5135" max="5135" width="0" style="44" hidden="1" customWidth="1"/>
    <col min="5136" max="5136" width="18.85546875" style="44" customWidth="1"/>
    <col min="5137" max="5149" width="8" style="44" customWidth="1"/>
    <col min="5150" max="5153" width="9.28515625" style="44" customWidth="1"/>
    <col min="5154" max="5181" width="9.140625" style="44"/>
    <col min="5182" max="5182" width="64" style="44" customWidth="1"/>
    <col min="5183" max="5183" width="97.85546875" style="44" customWidth="1"/>
    <col min="5184" max="5377" width="9.140625" style="44"/>
    <col min="5378" max="5378" width="1.28515625" style="44" customWidth="1"/>
    <col min="5379" max="5379" width="44.85546875" style="44" customWidth="1"/>
    <col min="5380" max="5380" width="47.28515625" style="44" customWidth="1"/>
    <col min="5381" max="5381" width="8.140625" style="44" customWidth="1"/>
    <col min="5382" max="5382" width="8.28515625" style="44" customWidth="1"/>
    <col min="5383" max="5383" width="5.42578125" style="44" customWidth="1"/>
    <col min="5384" max="5384" width="8.5703125" style="44" customWidth="1"/>
    <col min="5385" max="5385" width="13.7109375" style="44" customWidth="1"/>
    <col min="5386" max="5386" width="15.7109375" style="44" customWidth="1"/>
    <col min="5387" max="5387" width="14.7109375" style="44" customWidth="1"/>
    <col min="5388" max="5388" width="15" style="44" customWidth="1"/>
    <col min="5389" max="5390" width="14.28515625" style="44" customWidth="1"/>
    <col min="5391" max="5391" width="0" style="44" hidden="1" customWidth="1"/>
    <col min="5392" max="5392" width="18.85546875" style="44" customWidth="1"/>
    <col min="5393" max="5405" width="8" style="44" customWidth="1"/>
    <col min="5406" max="5409" width="9.28515625" style="44" customWidth="1"/>
    <col min="5410" max="5437" width="9.140625" style="44"/>
    <col min="5438" max="5438" width="64" style="44" customWidth="1"/>
    <col min="5439" max="5439" width="97.85546875" style="44" customWidth="1"/>
    <col min="5440" max="5633" width="9.140625" style="44"/>
    <col min="5634" max="5634" width="1.28515625" style="44" customWidth="1"/>
    <col min="5635" max="5635" width="44.85546875" style="44" customWidth="1"/>
    <col min="5636" max="5636" width="47.28515625" style="44" customWidth="1"/>
    <col min="5637" max="5637" width="8.140625" style="44" customWidth="1"/>
    <col min="5638" max="5638" width="8.28515625" style="44" customWidth="1"/>
    <col min="5639" max="5639" width="5.42578125" style="44" customWidth="1"/>
    <col min="5640" max="5640" width="8.5703125" style="44" customWidth="1"/>
    <col min="5641" max="5641" width="13.7109375" style="44" customWidth="1"/>
    <col min="5642" max="5642" width="15.7109375" style="44" customWidth="1"/>
    <col min="5643" max="5643" width="14.7109375" style="44" customWidth="1"/>
    <col min="5644" max="5644" width="15" style="44" customWidth="1"/>
    <col min="5645" max="5646" width="14.28515625" style="44" customWidth="1"/>
    <col min="5647" max="5647" width="0" style="44" hidden="1" customWidth="1"/>
    <col min="5648" max="5648" width="18.85546875" style="44" customWidth="1"/>
    <col min="5649" max="5661" width="8" style="44" customWidth="1"/>
    <col min="5662" max="5665" width="9.28515625" style="44" customWidth="1"/>
    <col min="5666" max="5693" width="9.140625" style="44"/>
    <col min="5694" max="5694" width="64" style="44" customWidth="1"/>
    <col min="5695" max="5695" width="97.85546875" style="44" customWidth="1"/>
    <col min="5696" max="5889" width="9.140625" style="44"/>
    <col min="5890" max="5890" width="1.28515625" style="44" customWidth="1"/>
    <col min="5891" max="5891" width="44.85546875" style="44" customWidth="1"/>
    <col min="5892" max="5892" width="47.28515625" style="44" customWidth="1"/>
    <col min="5893" max="5893" width="8.140625" style="44" customWidth="1"/>
    <col min="5894" max="5894" width="8.28515625" style="44" customWidth="1"/>
    <col min="5895" max="5895" width="5.42578125" style="44" customWidth="1"/>
    <col min="5896" max="5896" width="8.5703125" style="44" customWidth="1"/>
    <col min="5897" max="5897" width="13.7109375" style="44" customWidth="1"/>
    <col min="5898" max="5898" width="15.7109375" style="44" customWidth="1"/>
    <col min="5899" max="5899" width="14.7109375" style="44" customWidth="1"/>
    <col min="5900" max="5900" width="15" style="44" customWidth="1"/>
    <col min="5901" max="5902" width="14.28515625" style="44" customWidth="1"/>
    <col min="5903" max="5903" width="0" style="44" hidden="1" customWidth="1"/>
    <col min="5904" max="5904" width="18.85546875" style="44" customWidth="1"/>
    <col min="5905" max="5917" width="8" style="44" customWidth="1"/>
    <col min="5918" max="5921" width="9.28515625" style="44" customWidth="1"/>
    <col min="5922" max="5949" width="9.140625" style="44"/>
    <col min="5950" max="5950" width="64" style="44" customWidth="1"/>
    <col min="5951" max="5951" width="97.85546875" style="44" customWidth="1"/>
    <col min="5952" max="6145" width="9.140625" style="44"/>
    <col min="6146" max="6146" width="1.28515625" style="44" customWidth="1"/>
    <col min="6147" max="6147" width="44.85546875" style="44" customWidth="1"/>
    <col min="6148" max="6148" width="47.28515625" style="44" customWidth="1"/>
    <col min="6149" max="6149" width="8.140625" style="44" customWidth="1"/>
    <col min="6150" max="6150" width="8.28515625" style="44" customWidth="1"/>
    <col min="6151" max="6151" width="5.42578125" style="44" customWidth="1"/>
    <col min="6152" max="6152" width="8.5703125" style="44" customWidth="1"/>
    <col min="6153" max="6153" width="13.7109375" style="44" customWidth="1"/>
    <col min="6154" max="6154" width="15.7109375" style="44" customWidth="1"/>
    <col min="6155" max="6155" width="14.7109375" style="44" customWidth="1"/>
    <col min="6156" max="6156" width="15" style="44" customWidth="1"/>
    <col min="6157" max="6158" width="14.28515625" style="44" customWidth="1"/>
    <col min="6159" max="6159" width="0" style="44" hidden="1" customWidth="1"/>
    <col min="6160" max="6160" width="18.85546875" style="44" customWidth="1"/>
    <col min="6161" max="6173" width="8" style="44" customWidth="1"/>
    <col min="6174" max="6177" width="9.28515625" style="44" customWidth="1"/>
    <col min="6178" max="6205" width="9.140625" style="44"/>
    <col min="6206" max="6206" width="64" style="44" customWidth="1"/>
    <col min="6207" max="6207" width="97.85546875" style="44" customWidth="1"/>
    <col min="6208" max="6401" width="9.140625" style="44"/>
    <col min="6402" max="6402" width="1.28515625" style="44" customWidth="1"/>
    <col min="6403" max="6403" width="44.85546875" style="44" customWidth="1"/>
    <col min="6404" max="6404" width="47.28515625" style="44" customWidth="1"/>
    <col min="6405" max="6405" width="8.140625" style="44" customWidth="1"/>
    <col min="6406" max="6406" width="8.28515625" style="44" customWidth="1"/>
    <col min="6407" max="6407" width="5.42578125" style="44" customWidth="1"/>
    <col min="6408" max="6408" width="8.5703125" style="44" customWidth="1"/>
    <col min="6409" max="6409" width="13.7109375" style="44" customWidth="1"/>
    <col min="6410" max="6410" width="15.7109375" style="44" customWidth="1"/>
    <col min="6411" max="6411" width="14.7109375" style="44" customWidth="1"/>
    <col min="6412" max="6412" width="15" style="44" customWidth="1"/>
    <col min="6413" max="6414" width="14.28515625" style="44" customWidth="1"/>
    <col min="6415" max="6415" width="0" style="44" hidden="1" customWidth="1"/>
    <col min="6416" max="6416" width="18.85546875" style="44" customWidth="1"/>
    <col min="6417" max="6429" width="8" style="44" customWidth="1"/>
    <col min="6430" max="6433" width="9.28515625" style="44" customWidth="1"/>
    <col min="6434" max="6461" width="9.140625" style="44"/>
    <col min="6462" max="6462" width="64" style="44" customWidth="1"/>
    <col min="6463" max="6463" width="97.85546875" style="44" customWidth="1"/>
    <col min="6464" max="6657" width="9.140625" style="44"/>
    <col min="6658" max="6658" width="1.28515625" style="44" customWidth="1"/>
    <col min="6659" max="6659" width="44.85546875" style="44" customWidth="1"/>
    <col min="6660" max="6660" width="47.28515625" style="44" customWidth="1"/>
    <col min="6661" max="6661" width="8.140625" style="44" customWidth="1"/>
    <col min="6662" max="6662" width="8.28515625" style="44" customWidth="1"/>
    <col min="6663" max="6663" width="5.42578125" style="44" customWidth="1"/>
    <col min="6664" max="6664" width="8.5703125" style="44" customWidth="1"/>
    <col min="6665" max="6665" width="13.7109375" style="44" customWidth="1"/>
    <col min="6666" max="6666" width="15.7109375" style="44" customWidth="1"/>
    <col min="6667" max="6667" width="14.7109375" style="44" customWidth="1"/>
    <col min="6668" max="6668" width="15" style="44" customWidth="1"/>
    <col min="6669" max="6670" width="14.28515625" style="44" customWidth="1"/>
    <col min="6671" max="6671" width="0" style="44" hidden="1" customWidth="1"/>
    <col min="6672" max="6672" width="18.85546875" style="44" customWidth="1"/>
    <col min="6673" max="6685" width="8" style="44" customWidth="1"/>
    <col min="6686" max="6689" width="9.28515625" style="44" customWidth="1"/>
    <col min="6690" max="6717" width="9.140625" style="44"/>
    <col min="6718" max="6718" width="64" style="44" customWidth="1"/>
    <col min="6719" max="6719" width="97.85546875" style="44" customWidth="1"/>
    <col min="6720" max="6913" width="9.140625" style="44"/>
    <col min="6914" max="6914" width="1.28515625" style="44" customWidth="1"/>
    <col min="6915" max="6915" width="44.85546875" style="44" customWidth="1"/>
    <col min="6916" max="6916" width="47.28515625" style="44" customWidth="1"/>
    <col min="6917" max="6917" width="8.140625" style="44" customWidth="1"/>
    <col min="6918" max="6918" width="8.28515625" style="44" customWidth="1"/>
    <col min="6919" max="6919" width="5.42578125" style="44" customWidth="1"/>
    <col min="6920" max="6920" width="8.5703125" style="44" customWidth="1"/>
    <col min="6921" max="6921" width="13.7109375" style="44" customWidth="1"/>
    <col min="6922" max="6922" width="15.7109375" style="44" customWidth="1"/>
    <col min="6923" max="6923" width="14.7109375" style="44" customWidth="1"/>
    <col min="6924" max="6924" width="15" style="44" customWidth="1"/>
    <col min="6925" max="6926" width="14.28515625" style="44" customWidth="1"/>
    <col min="6927" max="6927" width="0" style="44" hidden="1" customWidth="1"/>
    <col min="6928" max="6928" width="18.85546875" style="44" customWidth="1"/>
    <col min="6929" max="6941" width="8" style="44" customWidth="1"/>
    <col min="6942" max="6945" width="9.28515625" style="44" customWidth="1"/>
    <col min="6946" max="6973" width="9.140625" style="44"/>
    <col min="6974" max="6974" width="64" style="44" customWidth="1"/>
    <col min="6975" max="6975" width="97.85546875" style="44" customWidth="1"/>
    <col min="6976" max="7169" width="9.140625" style="44"/>
    <col min="7170" max="7170" width="1.28515625" style="44" customWidth="1"/>
    <col min="7171" max="7171" width="44.85546875" style="44" customWidth="1"/>
    <col min="7172" max="7172" width="47.28515625" style="44" customWidth="1"/>
    <col min="7173" max="7173" width="8.140625" style="44" customWidth="1"/>
    <col min="7174" max="7174" width="8.28515625" style="44" customWidth="1"/>
    <col min="7175" max="7175" width="5.42578125" style="44" customWidth="1"/>
    <col min="7176" max="7176" width="8.5703125" style="44" customWidth="1"/>
    <col min="7177" max="7177" width="13.7109375" style="44" customWidth="1"/>
    <col min="7178" max="7178" width="15.7109375" style="44" customWidth="1"/>
    <col min="7179" max="7179" width="14.7109375" style="44" customWidth="1"/>
    <col min="7180" max="7180" width="15" style="44" customWidth="1"/>
    <col min="7181" max="7182" width="14.28515625" style="44" customWidth="1"/>
    <col min="7183" max="7183" width="0" style="44" hidden="1" customWidth="1"/>
    <col min="7184" max="7184" width="18.85546875" style="44" customWidth="1"/>
    <col min="7185" max="7197" width="8" style="44" customWidth="1"/>
    <col min="7198" max="7201" width="9.28515625" style="44" customWidth="1"/>
    <col min="7202" max="7229" width="9.140625" style="44"/>
    <col min="7230" max="7230" width="64" style="44" customWidth="1"/>
    <col min="7231" max="7231" width="97.85546875" style="44" customWidth="1"/>
    <col min="7232" max="7425" width="9.140625" style="44"/>
    <col min="7426" max="7426" width="1.28515625" style="44" customWidth="1"/>
    <col min="7427" max="7427" width="44.85546875" style="44" customWidth="1"/>
    <col min="7428" max="7428" width="47.28515625" style="44" customWidth="1"/>
    <col min="7429" max="7429" width="8.140625" style="44" customWidth="1"/>
    <col min="7430" max="7430" width="8.28515625" style="44" customWidth="1"/>
    <col min="7431" max="7431" width="5.42578125" style="44" customWidth="1"/>
    <col min="7432" max="7432" width="8.5703125" style="44" customWidth="1"/>
    <col min="7433" max="7433" width="13.7109375" style="44" customWidth="1"/>
    <col min="7434" max="7434" width="15.7109375" style="44" customWidth="1"/>
    <col min="7435" max="7435" width="14.7109375" style="44" customWidth="1"/>
    <col min="7436" max="7436" width="15" style="44" customWidth="1"/>
    <col min="7437" max="7438" width="14.28515625" style="44" customWidth="1"/>
    <col min="7439" max="7439" width="0" style="44" hidden="1" customWidth="1"/>
    <col min="7440" max="7440" width="18.85546875" style="44" customWidth="1"/>
    <col min="7441" max="7453" width="8" style="44" customWidth="1"/>
    <col min="7454" max="7457" width="9.28515625" style="44" customWidth="1"/>
    <col min="7458" max="7485" width="9.140625" style="44"/>
    <col min="7486" max="7486" width="64" style="44" customWidth="1"/>
    <col min="7487" max="7487" width="97.85546875" style="44" customWidth="1"/>
    <col min="7488" max="7681" width="9.140625" style="44"/>
    <col min="7682" max="7682" width="1.28515625" style="44" customWidth="1"/>
    <col min="7683" max="7683" width="44.85546875" style="44" customWidth="1"/>
    <col min="7684" max="7684" width="47.28515625" style="44" customWidth="1"/>
    <col min="7685" max="7685" width="8.140625" style="44" customWidth="1"/>
    <col min="7686" max="7686" width="8.28515625" style="44" customWidth="1"/>
    <col min="7687" max="7687" width="5.42578125" style="44" customWidth="1"/>
    <col min="7688" max="7688" width="8.5703125" style="44" customWidth="1"/>
    <col min="7689" max="7689" width="13.7109375" style="44" customWidth="1"/>
    <col min="7690" max="7690" width="15.7109375" style="44" customWidth="1"/>
    <col min="7691" max="7691" width="14.7109375" style="44" customWidth="1"/>
    <col min="7692" max="7692" width="15" style="44" customWidth="1"/>
    <col min="7693" max="7694" width="14.28515625" style="44" customWidth="1"/>
    <col min="7695" max="7695" width="0" style="44" hidden="1" customWidth="1"/>
    <col min="7696" max="7696" width="18.85546875" style="44" customWidth="1"/>
    <col min="7697" max="7709" width="8" style="44" customWidth="1"/>
    <col min="7710" max="7713" width="9.28515625" style="44" customWidth="1"/>
    <col min="7714" max="7741" width="9.140625" style="44"/>
    <col min="7742" max="7742" width="64" style="44" customWidth="1"/>
    <col min="7743" max="7743" width="97.85546875" style="44" customWidth="1"/>
    <col min="7744" max="7937" width="9.140625" style="44"/>
    <col min="7938" max="7938" width="1.28515625" style="44" customWidth="1"/>
    <col min="7939" max="7939" width="44.85546875" style="44" customWidth="1"/>
    <col min="7940" max="7940" width="47.28515625" style="44" customWidth="1"/>
    <col min="7941" max="7941" width="8.140625" style="44" customWidth="1"/>
    <col min="7942" max="7942" width="8.28515625" style="44" customWidth="1"/>
    <col min="7943" max="7943" width="5.42578125" style="44" customWidth="1"/>
    <col min="7944" max="7944" width="8.5703125" style="44" customWidth="1"/>
    <col min="7945" max="7945" width="13.7109375" style="44" customWidth="1"/>
    <col min="7946" max="7946" width="15.7109375" style="44" customWidth="1"/>
    <col min="7947" max="7947" width="14.7109375" style="44" customWidth="1"/>
    <col min="7948" max="7948" width="15" style="44" customWidth="1"/>
    <col min="7949" max="7950" width="14.28515625" style="44" customWidth="1"/>
    <col min="7951" max="7951" width="0" style="44" hidden="1" customWidth="1"/>
    <col min="7952" max="7952" width="18.85546875" style="44" customWidth="1"/>
    <col min="7953" max="7965" width="8" style="44" customWidth="1"/>
    <col min="7966" max="7969" width="9.28515625" style="44" customWidth="1"/>
    <col min="7970" max="7997" width="9.140625" style="44"/>
    <col min="7998" max="7998" width="64" style="44" customWidth="1"/>
    <col min="7999" max="7999" width="97.85546875" style="44" customWidth="1"/>
    <col min="8000" max="8193" width="9.140625" style="44"/>
    <col min="8194" max="8194" width="1.28515625" style="44" customWidth="1"/>
    <col min="8195" max="8195" width="44.85546875" style="44" customWidth="1"/>
    <col min="8196" max="8196" width="47.28515625" style="44" customWidth="1"/>
    <col min="8197" max="8197" width="8.140625" style="44" customWidth="1"/>
    <col min="8198" max="8198" width="8.28515625" style="44" customWidth="1"/>
    <col min="8199" max="8199" width="5.42578125" style="44" customWidth="1"/>
    <col min="8200" max="8200" width="8.5703125" style="44" customWidth="1"/>
    <col min="8201" max="8201" width="13.7109375" style="44" customWidth="1"/>
    <col min="8202" max="8202" width="15.7109375" style="44" customWidth="1"/>
    <col min="8203" max="8203" width="14.7109375" style="44" customWidth="1"/>
    <col min="8204" max="8204" width="15" style="44" customWidth="1"/>
    <col min="8205" max="8206" width="14.28515625" style="44" customWidth="1"/>
    <col min="8207" max="8207" width="0" style="44" hidden="1" customWidth="1"/>
    <col min="8208" max="8208" width="18.85546875" style="44" customWidth="1"/>
    <col min="8209" max="8221" width="8" style="44" customWidth="1"/>
    <col min="8222" max="8225" width="9.28515625" style="44" customWidth="1"/>
    <col min="8226" max="8253" width="9.140625" style="44"/>
    <col min="8254" max="8254" width="64" style="44" customWidth="1"/>
    <col min="8255" max="8255" width="97.85546875" style="44" customWidth="1"/>
    <col min="8256" max="8449" width="9.140625" style="44"/>
    <col min="8450" max="8450" width="1.28515625" style="44" customWidth="1"/>
    <col min="8451" max="8451" width="44.85546875" style="44" customWidth="1"/>
    <col min="8452" max="8452" width="47.28515625" style="44" customWidth="1"/>
    <col min="8453" max="8453" width="8.140625" style="44" customWidth="1"/>
    <col min="8454" max="8454" width="8.28515625" style="44" customWidth="1"/>
    <col min="8455" max="8455" width="5.42578125" style="44" customWidth="1"/>
    <col min="8456" max="8456" width="8.5703125" style="44" customWidth="1"/>
    <col min="8457" max="8457" width="13.7109375" style="44" customWidth="1"/>
    <col min="8458" max="8458" width="15.7109375" style="44" customWidth="1"/>
    <col min="8459" max="8459" width="14.7109375" style="44" customWidth="1"/>
    <col min="8460" max="8460" width="15" style="44" customWidth="1"/>
    <col min="8461" max="8462" width="14.28515625" style="44" customWidth="1"/>
    <col min="8463" max="8463" width="0" style="44" hidden="1" customWidth="1"/>
    <col min="8464" max="8464" width="18.85546875" style="44" customWidth="1"/>
    <col min="8465" max="8477" width="8" style="44" customWidth="1"/>
    <col min="8478" max="8481" width="9.28515625" style="44" customWidth="1"/>
    <col min="8482" max="8509" width="9.140625" style="44"/>
    <col min="8510" max="8510" width="64" style="44" customWidth="1"/>
    <col min="8511" max="8511" width="97.85546875" style="44" customWidth="1"/>
    <col min="8512" max="8705" width="9.140625" style="44"/>
    <col min="8706" max="8706" width="1.28515625" style="44" customWidth="1"/>
    <col min="8707" max="8707" width="44.85546875" style="44" customWidth="1"/>
    <col min="8708" max="8708" width="47.28515625" style="44" customWidth="1"/>
    <col min="8709" max="8709" width="8.140625" style="44" customWidth="1"/>
    <col min="8710" max="8710" width="8.28515625" style="44" customWidth="1"/>
    <col min="8711" max="8711" width="5.42578125" style="44" customWidth="1"/>
    <col min="8712" max="8712" width="8.5703125" style="44" customWidth="1"/>
    <col min="8713" max="8713" width="13.7109375" style="44" customWidth="1"/>
    <col min="8714" max="8714" width="15.7109375" style="44" customWidth="1"/>
    <col min="8715" max="8715" width="14.7109375" style="44" customWidth="1"/>
    <col min="8716" max="8716" width="15" style="44" customWidth="1"/>
    <col min="8717" max="8718" width="14.28515625" style="44" customWidth="1"/>
    <col min="8719" max="8719" width="0" style="44" hidden="1" customWidth="1"/>
    <col min="8720" max="8720" width="18.85546875" style="44" customWidth="1"/>
    <col min="8721" max="8733" width="8" style="44" customWidth="1"/>
    <col min="8734" max="8737" width="9.28515625" style="44" customWidth="1"/>
    <col min="8738" max="8765" width="9.140625" style="44"/>
    <col min="8766" max="8766" width="64" style="44" customWidth="1"/>
    <col min="8767" max="8767" width="97.85546875" style="44" customWidth="1"/>
    <col min="8768" max="8961" width="9.140625" style="44"/>
    <col min="8962" max="8962" width="1.28515625" style="44" customWidth="1"/>
    <col min="8963" max="8963" width="44.85546875" style="44" customWidth="1"/>
    <col min="8964" max="8964" width="47.28515625" style="44" customWidth="1"/>
    <col min="8965" max="8965" width="8.140625" style="44" customWidth="1"/>
    <col min="8966" max="8966" width="8.28515625" style="44" customWidth="1"/>
    <col min="8967" max="8967" width="5.42578125" style="44" customWidth="1"/>
    <col min="8968" max="8968" width="8.5703125" style="44" customWidth="1"/>
    <col min="8969" max="8969" width="13.7109375" style="44" customWidth="1"/>
    <col min="8970" max="8970" width="15.7109375" style="44" customWidth="1"/>
    <col min="8971" max="8971" width="14.7109375" style="44" customWidth="1"/>
    <col min="8972" max="8972" width="15" style="44" customWidth="1"/>
    <col min="8973" max="8974" width="14.28515625" style="44" customWidth="1"/>
    <col min="8975" max="8975" width="0" style="44" hidden="1" customWidth="1"/>
    <col min="8976" max="8976" width="18.85546875" style="44" customWidth="1"/>
    <col min="8977" max="8989" width="8" style="44" customWidth="1"/>
    <col min="8990" max="8993" width="9.28515625" style="44" customWidth="1"/>
    <col min="8994" max="9021" width="9.140625" style="44"/>
    <col min="9022" max="9022" width="64" style="44" customWidth="1"/>
    <col min="9023" max="9023" width="97.85546875" style="44" customWidth="1"/>
    <col min="9024" max="9217" width="9.140625" style="44"/>
    <col min="9218" max="9218" width="1.28515625" style="44" customWidth="1"/>
    <col min="9219" max="9219" width="44.85546875" style="44" customWidth="1"/>
    <col min="9220" max="9220" width="47.28515625" style="44" customWidth="1"/>
    <col min="9221" max="9221" width="8.140625" style="44" customWidth="1"/>
    <col min="9222" max="9222" width="8.28515625" style="44" customWidth="1"/>
    <col min="9223" max="9223" width="5.42578125" style="44" customWidth="1"/>
    <col min="9224" max="9224" width="8.5703125" style="44" customWidth="1"/>
    <col min="9225" max="9225" width="13.7109375" style="44" customWidth="1"/>
    <col min="9226" max="9226" width="15.7109375" style="44" customWidth="1"/>
    <col min="9227" max="9227" width="14.7109375" style="44" customWidth="1"/>
    <col min="9228" max="9228" width="15" style="44" customWidth="1"/>
    <col min="9229" max="9230" width="14.28515625" style="44" customWidth="1"/>
    <col min="9231" max="9231" width="0" style="44" hidden="1" customWidth="1"/>
    <col min="9232" max="9232" width="18.85546875" style="44" customWidth="1"/>
    <col min="9233" max="9245" width="8" style="44" customWidth="1"/>
    <col min="9246" max="9249" width="9.28515625" style="44" customWidth="1"/>
    <col min="9250" max="9277" width="9.140625" style="44"/>
    <col min="9278" max="9278" width="64" style="44" customWidth="1"/>
    <col min="9279" max="9279" width="97.85546875" style="44" customWidth="1"/>
    <col min="9280" max="9473" width="9.140625" style="44"/>
    <col min="9474" max="9474" width="1.28515625" style="44" customWidth="1"/>
    <col min="9475" max="9475" width="44.85546875" style="44" customWidth="1"/>
    <col min="9476" max="9476" width="47.28515625" style="44" customWidth="1"/>
    <col min="9477" max="9477" width="8.140625" style="44" customWidth="1"/>
    <col min="9478" max="9478" width="8.28515625" style="44" customWidth="1"/>
    <col min="9479" max="9479" width="5.42578125" style="44" customWidth="1"/>
    <col min="9480" max="9480" width="8.5703125" style="44" customWidth="1"/>
    <col min="9481" max="9481" width="13.7109375" style="44" customWidth="1"/>
    <col min="9482" max="9482" width="15.7109375" style="44" customWidth="1"/>
    <col min="9483" max="9483" width="14.7109375" style="44" customWidth="1"/>
    <col min="9484" max="9484" width="15" style="44" customWidth="1"/>
    <col min="9485" max="9486" width="14.28515625" style="44" customWidth="1"/>
    <col min="9487" max="9487" width="0" style="44" hidden="1" customWidth="1"/>
    <col min="9488" max="9488" width="18.85546875" style="44" customWidth="1"/>
    <col min="9489" max="9501" width="8" style="44" customWidth="1"/>
    <col min="9502" max="9505" width="9.28515625" style="44" customWidth="1"/>
    <col min="9506" max="9533" width="9.140625" style="44"/>
    <col min="9534" max="9534" width="64" style="44" customWidth="1"/>
    <col min="9535" max="9535" width="97.85546875" style="44" customWidth="1"/>
    <col min="9536" max="9729" width="9.140625" style="44"/>
    <col min="9730" max="9730" width="1.28515625" style="44" customWidth="1"/>
    <col min="9731" max="9731" width="44.85546875" style="44" customWidth="1"/>
    <col min="9732" max="9732" width="47.28515625" style="44" customWidth="1"/>
    <col min="9733" max="9733" width="8.140625" style="44" customWidth="1"/>
    <col min="9734" max="9734" width="8.28515625" style="44" customWidth="1"/>
    <col min="9735" max="9735" width="5.42578125" style="44" customWidth="1"/>
    <col min="9736" max="9736" width="8.5703125" style="44" customWidth="1"/>
    <col min="9737" max="9737" width="13.7109375" style="44" customWidth="1"/>
    <col min="9738" max="9738" width="15.7109375" style="44" customWidth="1"/>
    <col min="9739" max="9739" width="14.7109375" style="44" customWidth="1"/>
    <col min="9740" max="9740" width="15" style="44" customWidth="1"/>
    <col min="9741" max="9742" width="14.28515625" style="44" customWidth="1"/>
    <col min="9743" max="9743" width="0" style="44" hidden="1" customWidth="1"/>
    <col min="9744" max="9744" width="18.85546875" style="44" customWidth="1"/>
    <col min="9745" max="9757" width="8" style="44" customWidth="1"/>
    <col min="9758" max="9761" width="9.28515625" style="44" customWidth="1"/>
    <col min="9762" max="9789" width="9.140625" style="44"/>
    <col min="9790" max="9790" width="64" style="44" customWidth="1"/>
    <col min="9791" max="9791" width="97.85546875" style="44" customWidth="1"/>
    <col min="9792" max="9985" width="9.140625" style="44"/>
    <col min="9986" max="9986" width="1.28515625" style="44" customWidth="1"/>
    <col min="9987" max="9987" width="44.85546875" style="44" customWidth="1"/>
    <col min="9988" max="9988" width="47.28515625" style="44" customWidth="1"/>
    <col min="9989" max="9989" width="8.140625" style="44" customWidth="1"/>
    <col min="9990" max="9990" width="8.28515625" style="44" customWidth="1"/>
    <col min="9991" max="9991" width="5.42578125" style="44" customWidth="1"/>
    <col min="9992" max="9992" width="8.5703125" style="44" customWidth="1"/>
    <col min="9993" max="9993" width="13.7109375" style="44" customWidth="1"/>
    <col min="9994" max="9994" width="15.7109375" style="44" customWidth="1"/>
    <col min="9995" max="9995" width="14.7109375" style="44" customWidth="1"/>
    <col min="9996" max="9996" width="15" style="44" customWidth="1"/>
    <col min="9997" max="9998" width="14.28515625" style="44" customWidth="1"/>
    <col min="9999" max="9999" width="0" style="44" hidden="1" customWidth="1"/>
    <col min="10000" max="10000" width="18.85546875" style="44" customWidth="1"/>
    <col min="10001" max="10013" width="8" style="44" customWidth="1"/>
    <col min="10014" max="10017" width="9.28515625" style="44" customWidth="1"/>
    <col min="10018" max="10045" width="9.140625" style="44"/>
    <col min="10046" max="10046" width="64" style="44" customWidth="1"/>
    <col min="10047" max="10047" width="97.85546875" style="44" customWidth="1"/>
    <col min="10048" max="10241" width="9.140625" style="44"/>
    <col min="10242" max="10242" width="1.28515625" style="44" customWidth="1"/>
    <col min="10243" max="10243" width="44.85546875" style="44" customWidth="1"/>
    <col min="10244" max="10244" width="47.28515625" style="44" customWidth="1"/>
    <col min="10245" max="10245" width="8.140625" style="44" customWidth="1"/>
    <col min="10246" max="10246" width="8.28515625" style="44" customWidth="1"/>
    <col min="10247" max="10247" width="5.42578125" style="44" customWidth="1"/>
    <col min="10248" max="10248" width="8.5703125" style="44" customWidth="1"/>
    <col min="10249" max="10249" width="13.7109375" style="44" customWidth="1"/>
    <col min="10250" max="10250" width="15.7109375" style="44" customWidth="1"/>
    <col min="10251" max="10251" width="14.7109375" style="44" customWidth="1"/>
    <col min="10252" max="10252" width="15" style="44" customWidth="1"/>
    <col min="10253" max="10254" width="14.28515625" style="44" customWidth="1"/>
    <col min="10255" max="10255" width="0" style="44" hidden="1" customWidth="1"/>
    <col min="10256" max="10256" width="18.85546875" style="44" customWidth="1"/>
    <col min="10257" max="10269" width="8" style="44" customWidth="1"/>
    <col min="10270" max="10273" width="9.28515625" style="44" customWidth="1"/>
    <col min="10274" max="10301" width="9.140625" style="44"/>
    <col min="10302" max="10302" width="64" style="44" customWidth="1"/>
    <col min="10303" max="10303" width="97.85546875" style="44" customWidth="1"/>
    <col min="10304" max="10497" width="9.140625" style="44"/>
    <col min="10498" max="10498" width="1.28515625" style="44" customWidth="1"/>
    <col min="10499" max="10499" width="44.85546875" style="44" customWidth="1"/>
    <col min="10500" max="10500" width="47.28515625" style="44" customWidth="1"/>
    <col min="10501" max="10501" width="8.140625" style="44" customWidth="1"/>
    <col min="10502" max="10502" width="8.28515625" style="44" customWidth="1"/>
    <col min="10503" max="10503" width="5.42578125" style="44" customWidth="1"/>
    <col min="10504" max="10504" width="8.5703125" style="44" customWidth="1"/>
    <col min="10505" max="10505" width="13.7109375" style="44" customWidth="1"/>
    <col min="10506" max="10506" width="15.7109375" style="44" customWidth="1"/>
    <col min="10507" max="10507" width="14.7109375" style="44" customWidth="1"/>
    <col min="10508" max="10508" width="15" style="44" customWidth="1"/>
    <col min="10509" max="10510" width="14.28515625" style="44" customWidth="1"/>
    <col min="10511" max="10511" width="0" style="44" hidden="1" customWidth="1"/>
    <col min="10512" max="10512" width="18.85546875" style="44" customWidth="1"/>
    <col min="10513" max="10525" width="8" style="44" customWidth="1"/>
    <col min="10526" max="10529" width="9.28515625" style="44" customWidth="1"/>
    <col min="10530" max="10557" width="9.140625" style="44"/>
    <col min="10558" max="10558" width="64" style="44" customWidth="1"/>
    <col min="10559" max="10559" width="97.85546875" style="44" customWidth="1"/>
    <col min="10560" max="10753" width="9.140625" style="44"/>
    <col min="10754" max="10754" width="1.28515625" style="44" customWidth="1"/>
    <col min="10755" max="10755" width="44.85546875" style="44" customWidth="1"/>
    <col min="10756" max="10756" width="47.28515625" style="44" customWidth="1"/>
    <col min="10757" max="10757" width="8.140625" style="44" customWidth="1"/>
    <col min="10758" max="10758" width="8.28515625" style="44" customWidth="1"/>
    <col min="10759" max="10759" width="5.42578125" style="44" customWidth="1"/>
    <col min="10760" max="10760" width="8.5703125" style="44" customWidth="1"/>
    <col min="10761" max="10761" width="13.7109375" style="44" customWidth="1"/>
    <col min="10762" max="10762" width="15.7109375" style="44" customWidth="1"/>
    <col min="10763" max="10763" width="14.7109375" style="44" customWidth="1"/>
    <col min="10764" max="10764" width="15" style="44" customWidth="1"/>
    <col min="10765" max="10766" width="14.28515625" style="44" customWidth="1"/>
    <col min="10767" max="10767" width="0" style="44" hidden="1" customWidth="1"/>
    <col min="10768" max="10768" width="18.85546875" style="44" customWidth="1"/>
    <col min="10769" max="10781" width="8" style="44" customWidth="1"/>
    <col min="10782" max="10785" width="9.28515625" style="44" customWidth="1"/>
    <col min="10786" max="10813" width="9.140625" style="44"/>
    <col min="10814" max="10814" width="64" style="44" customWidth="1"/>
    <col min="10815" max="10815" width="97.85546875" style="44" customWidth="1"/>
    <col min="10816" max="11009" width="9.140625" style="44"/>
    <col min="11010" max="11010" width="1.28515625" style="44" customWidth="1"/>
    <col min="11011" max="11011" width="44.85546875" style="44" customWidth="1"/>
    <col min="11012" max="11012" width="47.28515625" style="44" customWidth="1"/>
    <col min="11013" max="11013" width="8.140625" style="44" customWidth="1"/>
    <col min="11014" max="11014" width="8.28515625" style="44" customWidth="1"/>
    <col min="11015" max="11015" width="5.42578125" style="44" customWidth="1"/>
    <col min="11016" max="11016" width="8.5703125" style="44" customWidth="1"/>
    <col min="11017" max="11017" width="13.7109375" style="44" customWidth="1"/>
    <col min="11018" max="11018" width="15.7109375" style="44" customWidth="1"/>
    <col min="11019" max="11019" width="14.7109375" style="44" customWidth="1"/>
    <col min="11020" max="11020" width="15" style="44" customWidth="1"/>
    <col min="11021" max="11022" width="14.28515625" style="44" customWidth="1"/>
    <col min="11023" max="11023" width="0" style="44" hidden="1" customWidth="1"/>
    <col min="11024" max="11024" width="18.85546875" style="44" customWidth="1"/>
    <col min="11025" max="11037" width="8" style="44" customWidth="1"/>
    <col min="11038" max="11041" width="9.28515625" style="44" customWidth="1"/>
    <col min="11042" max="11069" width="9.140625" style="44"/>
    <col min="11070" max="11070" width="64" style="44" customWidth="1"/>
    <col min="11071" max="11071" width="97.85546875" style="44" customWidth="1"/>
    <col min="11072" max="11265" width="9.140625" style="44"/>
    <col min="11266" max="11266" width="1.28515625" style="44" customWidth="1"/>
    <col min="11267" max="11267" width="44.85546875" style="44" customWidth="1"/>
    <col min="11268" max="11268" width="47.28515625" style="44" customWidth="1"/>
    <col min="11269" max="11269" width="8.140625" style="44" customWidth="1"/>
    <col min="11270" max="11270" width="8.28515625" style="44" customWidth="1"/>
    <col min="11271" max="11271" width="5.42578125" style="44" customWidth="1"/>
    <col min="11272" max="11272" width="8.5703125" style="44" customWidth="1"/>
    <col min="11273" max="11273" width="13.7109375" style="44" customWidth="1"/>
    <col min="11274" max="11274" width="15.7109375" style="44" customWidth="1"/>
    <col min="11275" max="11275" width="14.7109375" style="44" customWidth="1"/>
    <col min="11276" max="11276" width="15" style="44" customWidth="1"/>
    <col min="11277" max="11278" width="14.28515625" style="44" customWidth="1"/>
    <col min="11279" max="11279" width="0" style="44" hidden="1" customWidth="1"/>
    <col min="11280" max="11280" width="18.85546875" style="44" customWidth="1"/>
    <col min="11281" max="11293" width="8" style="44" customWidth="1"/>
    <col min="11294" max="11297" width="9.28515625" style="44" customWidth="1"/>
    <col min="11298" max="11325" width="9.140625" style="44"/>
    <col min="11326" max="11326" width="64" style="44" customWidth="1"/>
    <col min="11327" max="11327" width="97.85546875" style="44" customWidth="1"/>
    <col min="11328" max="11521" width="9.140625" style="44"/>
    <col min="11522" max="11522" width="1.28515625" style="44" customWidth="1"/>
    <col min="11523" max="11523" width="44.85546875" style="44" customWidth="1"/>
    <col min="11524" max="11524" width="47.28515625" style="44" customWidth="1"/>
    <col min="11525" max="11525" width="8.140625" style="44" customWidth="1"/>
    <col min="11526" max="11526" width="8.28515625" style="44" customWidth="1"/>
    <col min="11527" max="11527" width="5.42578125" style="44" customWidth="1"/>
    <col min="11528" max="11528" width="8.5703125" style="44" customWidth="1"/>
    <col min="11529" max="11529" width="13.7109375" style="44" customWidth="1"/>
    <col min="11530" max="11530" width="15.7109375" style="44" customWidth="1"/>
    <col min="11531" max="11531" width="14.7109375" style="44" customWidth="1"/>
    <col min="11532" max="11532" width="15" style="44" customWidth="1"/>
    <col min="11533" max="11534" width="14.28515625" style="44" customWidth="1"/>
    <col min="11535" max="11535" width="0" style="44" hidden="1" customWidth="1"/>
    <col min="11536" max="11536" width="18.85546875" style="44" customWidth="1"/>
    <col min="11537" max="11549" width="8" style="44" customWidth="1"/>
    <col min="11550" max="11553" width="9.28515625" style="44" customWidth="1"/>
    <col min="11554" max="11581" width="9.140625" style="44"/>
    <col min="11582" max="11582" width="64" style="44" customWidth="1"/>
    <col min="11583" max="11583" width="97.85546875" style="44" customWidth="1"/>
    <col min="11584" max="11777" width="9.140625" style="44"/>
    <col min="11778" max="11778" width="1.28515625" style="44" customWidth="1"/>
    <col min="11779" max="11779" width="44.85546875" style="44" customWidth="1"/>
    <col min="11780" max="11780" width="47.28515625" style="44" customWidth="1"/>
    <col min="11781" max="11781" width="8.140625" style="44" customWidth="1"/>
    <col min="11782" max="11782" width="8.28515625" style="44" customWidth="1"/>
    <col min="11783" max="11783" width="5.42578125" style="44" customWidth="1"/>
    <col min="11784" max="11784" width="8.5703125" style="44" customWidth="1"/>
    <col min="11785" max="11785" width="13.7109375" style="44" customWidth="1"/>
    <col min="11786" max="11786" width="15.7109375" style="44" customWidth="1"/>
    <col min="11787" max="11787" width="14.7109375" style="44" customWidth="1"/>
    <col min="11788" max="11788" width="15" style="44" customWidth="1"/>
    <col min="11789" max="11790" width="14.28515625" style="44" customWidth="1"/>
    <col min="11791" max="11791" width="0" style="44" hidden="1" customWidth="1"/>
    <col min="11792" max="11792" width="18.85546875" style="44" customWidth="1"/>
    <col min="11793" max="11805" width="8" style="44" customWidth="1"/>
    <col min="11806" max="11809" width="9.28515625" style="44" customWidth="1"/>
    <col min="11810" max="11837" width="9.140625" style="44"/>
    <col min="11838" max="11838" width="64" style="44" customWidth="1"/>
    <col min="11839" max="11839" width="97.85546875" style="44" customWidth="1"/>
    <col min="11840" max="12033" width="9.140625" style="44"/>
    <col min="12034" max="12034" width="1.28515625" style="44" customWidth="1"/>
    <col min="12035" max="12035" width="44.85546875" style="44" customWidth="1"/>
    <col min="12036" max="12036" width="47.28515625" style="44" customWidth="1"/>
    <col min="12037" max="12037" width="8.140625" style="44" customWidth="1"/>
    <col min="12038" max="12038" width="8.28515625" style="44" customWidth="1"/>
    <col min="12039" max="12039" width="5.42578125" style="44" customWidth="1"/>
    <col min="12040" max="12040" width="8.5703125" style="44" customWidth="1"/>
    <col min="12041" max="12041" width="13.7109375" style="44" customWidth="1"/>
    <col min="12042" max="12042" width="15.7109375" style="44" customWidth="1"/>
    <col min="12043" max="12043" width="14.7109375" style="44" customWidth="1"/>
    <col min="12044" max="12044" width="15" style="44" customWidth="1"/>
    <col min="12045" max="12046" width="14.28515625" style="44" customWidth="1"/>
    <col min="12047" max="12047" width="0" style="44" hidden="1" customWidth="1"/>
    <col min="12048" max="12048" width="18.85546875" style="44" customWidth="1"/>
    <col min="12049" max="12061" width="8" style="44" customWidth="1"/>
    <col min="12062" max="12065" width="9.28515625" style="44" customWidth="1"/>
    <col min="12066" max="12093" width="9.140625" style="44"/>
    <col min="12094" max="12094" width="64" style="44" customWidth="1"/>
    <col min="12095" max="12095" width="97.85546875" style="44" customWidth="1"/>
    <col min="12096" max="12289" width="9.140625" style="44"/>
    <col min="12290" max="12290" width="1.28515625" style="44" customWidth="1"/>
    <col min="12291" max="12291" width="44.85546875" style="44" customWidth="1"/>
    <col min="12292" max="12292" width="47.28515625" style="44" customWidth="1"/>
    <col min="12293" max="12293" width="8.140625" style="44" customWidth="1"/>
    <col min="12294" max="12294" width="8.28515625" style="44" customWidth="1"/>
    <col min="12295" max="12295" width="5.42578125" style="44" customWidth="1"/>
    <col min="12296" max="12296" width="8.5703125" style="44" customWidth="1"/>
    <col min="12297" max="12297" width="13.7109375" style="44" customWidth="1"/>
    <col min="12298" max="12298" width="15.7109375" style="44" customWidth="1"/>
    <col min="12299" max="12299" width="14.7109375" style="44" customWidth="1"/>
    <col min="12300" max="12300" width="15" style="44" customWidth="1"/>
    <col min="12301" max="12302" width="14.28515625" style="44" customWidth="1"/>
    <col min="12303" max="12303" width="0" style="44" hidden="1" customWidth="1"/>
    <col min="12304" max="12304" width="18.85546875" style="44" customWidth="1"/>
    <col min="12305" max="12317" width="8" style="44" customWidth="1"/>
    <col min="12318" max="12321" width="9.28515625" style="44" customWidth="1"/>
    <col min="12322" max="12349" width="9.140625" style="44"/>
    <col min="12350" max="12350" width="64" style="44" customWidth="1"/>
    <col min="12351" max="12351" width="97.85546875" style="44" customWidth="1"/>
    <col min="12352" max="12545" width="9.140625" style="44"/>
    <col min="12546" max="12546" width="1.28515625" style="44" customWidth="1"/>
    <col min="12547" max="12547" width="44.85546875" style="44" customWidth="1"/>
    <col min="12548" max="12548" width="47.28515625" style="44" customWidth="1"/>
    <col min="12549" max="12549" width="8.140625" style="44" customWidth="1"/>
    <col min="12550" max="12550" width="8.28515625" style="44" customWidth="1"/>
    <col min="12551" max="12551" width="5.42578125" style="44" customWidth="1"/>
    <col min="12552" max="12552" width="8.5703125" style="44" customWidth="1"/>
    <col min="12553" max="12553" width="13.7109375" style="44" customWidth="1"/>
    <col min="12554" max="12554" width="15.7109375" style="44" customWidth="1"/>
    <col min="12555" max="12555" width="14.7109375" style="44" customWidth="1"/>
    <col min="12556" max="12556" width="15" style="44" customWidth="1"/>
    <col min="12557" max="12558" width="14.28515625" style="44" customWidth="1"/>
    <col min="12559" max="12559" width="0" style="44" hidden="1" customWidth="1"/>
    <col min="12560" max="12560" width="18.85546875" style="44" customWidth="1"/>
    <col min="12561" max="12573" width="8" style="44" customWidth="1"/>
    <col min="12574" max="12577" width="9.28515625" style="44" customWidth="1"/>
    <col min="12578" max="12605" width="9.140625" style="44"/>
    <col min="12606" max="12606" width="64" style="44" customWidth="1"/>
    <col min="12607" max="12607" width="97.85546875" style="44" customWidth="1"/>
    <col min="12608" max="12801" width="9.140625" style="44"/>
    <col min="12802" max="12802" width="1.28515625" style="44" customWidth="1"/>
    <col min="12803" max="12803" width="44.85546875" style="44" customWidth="1"/>
    <col min="12804" max="12804" width="47.28515625" style="44" customWidth="1"/>
    <col min="12805" max="12805" width="8.140625" style="44" customWidth="1"/>
    <col min="12806" max="12806" width="8.28515625" style="44" customWidth="1"/>
    <col min="12807" max="12807" width="5.42578125" style="44" customWidth="1"/>
    <col min="12808" max="12808" width="8.5703125" style="44" customWidth="1"/>
    <col min="12809" max="12809" width="13.7109375" style="44" customWidth="1"/>
    <col min="12810" max="12810" width="15.7109375" style="44" customWidth="1"/>
    <col min="12811" max="12811" width="14.7109375" style="44" customWidth="1"/>
    <col min="12812" max="12812" width="15" style="44" customWidth="1"/>
    <col min="12813" max="12814" width="14.28515625" style="44" customWidth="1"/>
    <col min="12815" max="12815" width="0" style="44" hidden="1" customWidth="1"/>
    <col min="12816" max="12816" width="18.85546875" style="44" customWidth="1"/>
    <col min="12817" max="12829" width="8" style="44" customWidth="1"/>
    <col min="12830" max="12833" width="9.28515625" style="44" customWidth="1"/>
    <col min="12834" max="12861" width="9.140625" style="44"/>
    <col min="12862" max="12862" width="64" style="44" customWidth="1"/>
    <col min="12863" max="12863" width="97.85546875" style="44" customWidth="1"/>
    <col min="12864" max="13057" width="9.140625" style="44"/>
    <col min="13058" max="13058" width="1.28515625" style="44" customWidth="1"/>
    <col min="13059" max="13059" width="44.85546875" style="44" customWidth="1"/>
    <col min="13060" max="13060" width="47.28515625" style="44" customWidth="1"/>
    <col min="13061" max="13061" width="8.140625" style="44" customWidth="1"/>
    <col min="13062" max="13062" width="8.28515625" style="44" customWidth="1"/>
    <col min="13063" max="13063" width="5.42578125" style="44" customWidth="1"/>
    <col min="13064" max="13064" width="8.5703125" style="44" customWidth="1"/>
    <col min="13065" max="13065" width="13.7109375" style="44" customWidth="1"/>
    <col min="13066" max="13066" width="15.7109375" style="44" customWidth="1"/>
    <col min="13067" max="13067" width="14.7109375" style="44" customWidth="1"/>
    <col min="13068" max="13068" width="15" style="44" customWidth="1"/>
    <col min="13069" max="13070" width="14.28515625" style="44" customWidth="1"/>
    <col min="13071" max="13071" width="0" style="44" hidden="1" customWidth="1"/>
    <col min="13072" max="13072" width="18.85546875" style="44" customWidth="1"/>
    <col min="13073" max="13085" width="8" style="44" customWidth="1"/>
    <col min="13086" max="13089" width="9.28515625" style="44" customWidth="1"/>
    <col min="13090" max="13117" width="9.140625" style="44"/>
    <col min="13118" max="13118" width="64" style="44" customWidth="1"/>
    <col min="13119" max="13119" width="97.85546875" style="44" customWidth="1"/>
    <col min="13120" max="13313" width="9.140625" style="44"/>
    <col min="13314" max="13314" width="1.28515625" style="44" customWidth="1"/>
    <col min="13315" max="13315" width="44.85546875" style="44" customWidth="1"/>
    <col min="13316" max="13316" width="47.28515625" style="44" customWidth="1"/>
    <col min="13317" max="13317" width="8.140625" style="44" customWidth="1"/>
    <col min="13318" max="13318" width="8.28515625" style="44" customWidth="1"/>
    <col min="13319" max="13319" width="5.42578125" style="44" customWidth="1"/>
    <col min="13320" max="13320" width="8.5703125" style="44" customWidth="1"/>
    <col min="13321" max="13321" width="13.7109375" style="44" customWidth="1"/>
    <col min="13322" max="13322" width="15.7109375" style="44" customWidth="1"/>
    <col min="13323" max="13323" width="14.7109375" style="44" customWidth="1"/>
    <col min="13324" max="13324" width="15" style="44" customWidth="1"/>
    <col min="13325" max="13326" width="14.28515625" style="44" customWidth="1"/>
    <col min="13327" max="13327" width="0" style="44" hidden="1" customWidth="1"/>
    <col min="13328" max="13328" width="18.85546875" style="44" customWidth="1"/>
    <col min="13329" max="13341" width="8" style="44" customWidth="1"/>
    <col min="13342" max="13345" width="9.28515625" style="44" customWidth="1"/>
    <col min="13346" max="13373" width="9.140625" style="44"/>
    <col min="13374" max="13374" width="64" style="44" customWidth="1"/>
    <col min="13375" max="13375" width="97.85546875" style="44" customWidth="1"/>
    <col min="13376" max="13569" width="9.140625" style="44"/>
    <col min="13570" max="13570" width="1.28515625" style="44" customWidth="1"/>
    <col min="13571" max="13571" width="44.85546875" style="44" customWidth="1"/>
    <col min="13572" max="13572" width="47.28515625" style="44" customWidth="1"/>
    <col min="13573" max="13573" width="8.140625" style="44" customWidth="1"/>
    <col min="13574" max="13574" width="8.28515625" style="44" customWidth="1"/>
    <col min="13575" max="13575" width="5.42578125" style="44" customWidth="1"/>
    <col min="13576" max="13576" width="8.5703125" style="44" customWidth="1"/>
    <col min="13577" max="13577" width="13.7109375" style="44" customWidth="1"/>
    <col min="13578" max="13578" width="15.7109375" style="44" customWidth="1"/>
    <col min="13579" max="13579" width="14.7109375" style="44" customWidth="1"/>
    <col min="13580" max="13580" width="15" style="44" customWidth="1"/>
    <col min="13581" max="13582" width="14.28515625" style="44" customWidth="1"/>
    <col min="13583" max="13583" width="0" style="44" hidden="1" customWidth="1"/>
    <col min="13584" max="13584" width="18.85546875" style="44" customWidth="1"/>
    <col min="13585" max="13597" width="8" style="44" customWidth="1"/>
    <col min="13598" max="13601" width="9.28515625" style="44" customWidth="1"/>
    <col min="13602" max="13629" width="9.140625" style="44"/>
    <col min="13630" max="13630" width="64" style="44" customWidth="1"/>
    <col min="13631" max="13631" width="97.85546875" style="44" customWidth="1"/>
    <col min="13632" max="13825" width="9.140625" style="44"/>
    <col min="13826" max="13826" width="1.28515625" style="44" customWidth="1"/>
    <col min="13827" max="13827" width="44.85546875" style="44" customWidth="1"/>
    <col min="13828" max="13828" width="47.28515625" style="44" customWidth="1"/>
    <col min="13829" max="13829" width="8.140625" style="44" customWidth="1"/>
    <col min="13830" max="13830" width="8.28515625" style="44" customWidth="1"/>
    <col min="13831" max="13831" width="5.42578125" style="44" customWidth="1"/>
    <col min="13832" max="13832" width="8.5703125" style="44" customWidth="1"/>
    <col min="13833" max="13833" width="13.7109375" style="44" customWidth="1"/>
    <col min="13834" max="13834" width="15.7109375" style="44" customWidth="1"/>
    <col min="13835" max="13835" width="14.7109375" style="44" customWidth="1"/>
    <col min="13836" max="13836" width="15" style="44" customWidth="1"/>
    <col min="13837" max="13838" width="14.28515625" style="44" customWidth="1"/>
    <col min="13839" max="13839" width="0" style="44" hidden="1" customWidth="1"/>
    <col min="13840" max="13840" width="18.85546875" style="44" customWidth="1"/>
    <col min="13841" max="13853" width="8" style="44" customWidth="1"/>
    <col min="13854" max="13857" width="9.28515625" style="44" customWidth="1"/>
    <col min="13858" max="13885" width="9.140625" style="44"/>
    <col min="13886" max="13886" width="64" style="44" customWidth="1"/>
    <col min="13887" max="13887" width="97.85546875" style="44" customWidth="1"/>
    <col min="13888" max="14081" width="9.140625" style="44"/>
    <col min="14082" max="14082" width="1.28515625" style="44" customWidth="1"/>
    <col min="14083" max="14083" width="44.85546875" style="44" customWidth="1"/>
    <col min="14084" max="14084" width="47.28515625" style="44" customWidth="1"/>
    <col min="14085" max="14085" width="8.140625" style="44" customWidth="1"/>
    <col min="14086" max="14086" width="8.28515625" style="44" customWidth="1"/>
    <col min="14087" max="14087" width="5.42578125" style="44" customWidth="1"/>
    <col min="14088" max="14088" width="8.5703125" style="44" customWidth="1"/>
    <col min="14089" max="14089" width="13.7109375" style="44" customWidth="1"/>
    <col min="14090" max="14090" width="15.7109375" style="44" customWidth="1"/>
    <col min="14091" max="14091" width="14.7109375" style="44" customWidth="1"/>
    <col min="14092" max="14092" width="15" style="44" customWidth="1"/>
    <col min="14093" max="14094" width="14.28515625" style="44" customWidth="1"/>
    <col min="14095" max="14095" width="0" style="44" hidden="1" customWidth="1"/>
    <col min="14096" max="14096" width="18.85546875" style="44" customWidth="1"/>
    <col min="14097" max="14109" width="8" style="44" customWidth="1"/>
    <col min="14110" max="14113" width="9.28515625" style="44" customWidth="1"/>
    <col min="14114" max="14141" width="9.140625" style="44"/>
    <col min="14142" max="14142" width="64" style="44" customWidth="1"/>
    <col min="14143" max="14143" width="97.85546875" style="44" customWidth="1"/>
    <col min="14144" max="14337" width="9.140625" style="44"/>
    <col min="14338" max="14338" width="1.28515625" style="44" customWidth="1"/>
    <col min="14339" max="14339" width="44.85546875" style="44" customWidth="1"/>
    <col min="14340" max="14340" width="47.28515625" style="44" customWidth="1"/>
    <col min="14341" max="14341" width="8.140625" style="44" customWidth="1"/>
    <col min="14342" max="14342" width="8.28515625" style="44" customWidth="1"/>
    <col min="14343" max="14343" width="5.42578125" style="44" customWidth="1"/>
    <col min="14344" max="14344" width="8.5703125" style="44" customWidth="1"/>
    <col min="14345" max="14345" width="13.7109375" style="44" customWidth="1"/>
    <col min="14346" max="14346" width="15.7109375" style="44" customWidth="1"/>
    <col min="14347" max="14347" width="14.7109375" style="44" customWidth="1"/>
    <col min="14348" max="14348" width="15" style="44" customWidth="1"/>
    <col min="14349" max="14350" width="14.28515625" style="44" customWidth="1"/>
    <col min="14351" max="14351" width="0" style="44" hidden="1" customWidth="1"/>
    <col min="14352" max="14352" width="18.85546875" style="44" customWidth="1"/>
    <col min="14353" max="14365" width="8" style="44" customWidth="1"/>
    <col min="14366" max="14369" width="9.28515625" style="44" customWidth="1"/>
    <col min="14370" max="14397" width="9.140625" style="44"/>
    <col min="14398" max="14398" width="64" style="44" customWidth="1"/>
    <col min="14399" max="14399" width="97.85546875" style="44" customWidth="1"/>
    <col min="14400" max="14593" width="9.140625" style="44"/>
    <col min="14594" max="14594" width="1.28515625" style="44" customWidth="1"/>
    <col min="14595" max="14595" width="44.85546875" style="44" customWidth="1"/>
    <col min="14596" max="14596" width="47.28515625" style="44" customWidth="1"/>
    <col min="14597" max="14597" width="8.140625" style="44" customWidth="1"/>
    <col min="14598" max="14598" width="8.28515625" style="44" customWidth="1"/>
    <col min="14599" max="14599" width="5.42578125" style="44" customWidth="1"/>
    <col min="14600" max="14600" width="8.5703125" style="44" customWidth="1"/>
    <col min="14601" max="14601" width="13.7109375" style="44" customWidth="1"/>
    <col min="14602" max="14602" width="15.7109375" style="44" customWidth="1"/>
    <col min="14603" max="14603" width="14.7109375" style="44" customWidth="1"/>
    <col min="14604" max="14604" width="15" style="44" customWidth="1"/>
    <col min="14605" max="14606" width="14.28515625" style="44" customWidth="1"/>
    <col min="14607" max="14607" width="0" style="44" hidden="1" customWidth="1"/>
    <col min="14608" max="14608" width="18.85546875" style="44" customWidth="1"/>
    <col min="14609" max="14621" width="8" style="44" customWidth="1"/>
    <col min="14622" max="14625" width="9.28515625" style="44" customWidth="1"/>
    <col min="14626" max="14653" width="9.140625" style="44"/>
    <col min="14654" max="14654" width="64" style="44" customWidth="1"/>
    <col min="14655" max="14655" width="97.85546875" style="44" customWidth="1"/>
    <col min="14656" max="14849" width="9.140625" style="44"/>
    <col min="14850" max="14850" width="1.28515625" style="44" customWidth="1"/>
    <col min="14851" max="14851" width="44.85546875" style="44" customWidth="1"/>
    <col min="14852" max="14852" width="47.28515625" style="44" customWidth="1"/>
    <col min="14853" max="14853" width="8.140625" style="44" customWidth="1"/>
    <col min="14854" max="14854" width="8.28515625" style="44" customWidth="1"/>
    <col min="14855" max="14855" width="5.42578125" style="44" customWidth="1"/>
    <col min="14856" max="14856" width="8.5703125" style="44" customWidth="1"/>
    <col min="14857" max="14857" width="13.7109375" style="44" customWidth="1"/>
    <col min="14858" max="14858" width="15.7109375" style="44" customWidth="1"/>
    <col min="14859" max="14859" width="14.7109375" style="44" customWidth="1"/>
    <col min="14860" max="14860" width="15" style="44" customWidth="1"/>
    <col min="14861" max="14862" width="14.28515625" style="44" customWidth="1"/>
    <col min="14863" max="14863" width="0" style="44" hidden="1" customWidth="1"/>
    <col min="14864" max="14864" width="18.85546875" style="44" customWidth="1"/>
    <col min="14865" max="14877" width="8" style="44" customWidth="1"/>
    <col min="14878" max="14881" width="9.28515625" style="44" customWidth="1"/>
    <col min="14882" max="14909" width="9.140625" style="44"/>
    <col min="14910" max="14910" width="64" style="44" customWidth="1"/>
    <col min="14911" max="14911" width="97.85546875" style="44" customWidth="1"/>
    <col min="14912" max="15105" width="9.140625" style="44"/>
    <col min="15106" max="15106" width="1.28515625" style="44" customWidth="1"/>
    <col min="15107" max="15107" width="44.85546875" style="44" customWidth="1"/>
    <col min="15108" max="15108" width="47.28515625" style="44" customWidth="1"/>
    <col min="15109" max="15109" width="8.140625" style="44" customWidth="1"/>
    <col min="15110" max="15110" width="8.28515625" style="44" customWidth="1"/>
    <col min="15111" max="15111" width="5.42578125" style="44" customWidth="1"/>
    <col min="15112" max="15112" width="8.5703125" style="44" customWidth="1"/>
    <col min="15113" max="15113" width="13.7109375" style="44" customWidth="1"/>
    <col min="15114" max="15114" width="15.7109375" style="44" customWidth="1"/>
    <col min="15115" max="15115" width="14.7109375" style="44" customWidth="1"/>
    <col min="15116" max="15116" width="15" style="44" customWidth="1"/>
    <col min="15117" max="15118" width="14.28515625" style="44" customWidth="1"/>
    <col min="15119" max="15119" width="0" style="44" hidden="1" customWidth="1"/>
    <col min="15120" max="15120" width="18.85546875" style="44" customWidth="1"/>
    <col min="15121" max="15133" width="8" style="44" customWidth="1"/>
    <col min="15134" max="15137" width="9.28515625" style="44" customWidth="1"/>
    <col min="15138" max="15165" width="9.140625" style="44"/>
    <col min="15166" max="15166" width="64" style="44" customWidth="1"/>
    <col min="15167" max="15167" width="97.85546875" style="44" customWidth="1"/>
    <col min="15168" max="15361" width="9.140625" style="44"/>
    <col min="15362" max="15362" width="1.28515625" style="44" customWidth="1"/>
    <col min="15363" max="15363" width="44.85546875" style="44" customWidth="1"/>
    <col min="15364" max="15364" width="47.28515625" style="44" customWidth="1"/>
    <col min="15365" max="15365" width="8.140625" style="44" customWidth="1"/>
    <col min="15366" max="15366" width="8.28515625" style="44" customWidth="1"/>
    <col min="15367" max="15367" width="5.42578125" style="44" customWidth="1"/>
    <col min="15368" max="15368" width="8.5703125" style="44" customWidth="1"/>
    <col min="15369" max="15369" width="13.7109375" style="44" customWidth="1"/>
    <col min="15370" max="15370" width="15.7109375" style="44" customWidth="1"/>
    <col min="15371" max="15371" width="14.7109375" style="44" customWidth="1"/>
    <col min="15372" max="15372" width="15" style="44" customWidth="1"/>
    <col min="15373" max="15374" width="14.28515625" style="44" customWidth="1"/>
    <col min="15375" max="15375" width="0" style="44" hidden="1" customWidth="1"/>
    <col min="15376" max="15376" width="18.85546875" style="44" customWidth="1"/>
    <col min="15377" max="15389" width="8" style="44" customWidth="1"/>
    <col min="15390" max="15393" width="9.28515625" style="44" customWidth="1"/>
    <col min="15394" max="15421" width="9.140625" style="44"/>
    <col min="15422" max="15422" width="64" style="44" customWidth="1"/>
    <col min="15423" max="15423" width="97.85546875" style="44" customWidth="1"/>
    <col min="15424" max="15617" width="9.140625" style="44"/>
    <col min="15618" max="15618" width="1.28515625" style="44" customWidth="1"/>
    <col min="15619" max="15619" width="44.85546875" style="44" customWidth="1"/>
    <col min="15620" max="15620" width="47.28515625" style="44" customWidth="1"/>
    <col min="15621" max="15621" width="8.140625" style="44" customWidth="1"/>
    <col min="15622" max="15622" width="8.28515625" style="44" customWidth="1"/>
    <col min="15623" max="15623" width="5.42578125" style="44" customWidth="1"/>
    <col min="15624" max="15624" width="8.5703125" style="44" customWidth="1"/>
    <col min="15625" max="15625" width="13.7109375" style="44" customWidth="1"/>
    <col min="15626" max="15626" width="15.7109375" style="44" customWidth="1"/>
    <col min="15627" max="15627" width="14.7109375" style="44" customWidth="1"/>
    <col min="15628" max="15628" width="15" style="44" customWidth="1"/>
    <col min="15629" max="15630" width="14.28515625" style="44" customWidth="1"/>
    <col min="15631" max="15631" width="0" style="44" hidden="1" customWidth="1"/>
    <col min="15632" max="15632" width="18.85546875" style="44" customWidth="1"/>
    <col min="15633" max="15645" width="8" style="44" customWidth="1"/>
    <col min="15646" max="15649" width="9.28515625" style="44" customWidth="1"/>
    <col min="15650" max="15677" width="9.140625" style="44"/>
    <col min="15678" max="15678" width="64" style="44" customWidth="1"/>
    <col min="15679" max="15679" width="97.85546875" style="44" customWidth="1"/>
    <col min="15680" max="15873" width="9.140625" style="44"/>
    <col min="15874" max="15874" width="1.28515625" style="44" customWidth="1"/>
    <col min="15875" max="15875" width="44.85546875" style="44" customWidth="1"/>
    <col min="15876" max="15876" width="47.28515625" style="44" customWidth="1"/>
    <col min="15877" max="15877" width="8.140625" style="44" customWidth="1"/>
    <col min="15878" max="15878" width="8.28515625" style="44" customWidth="1"/>
    <col min="15879" max="15879" width="5.42578125" style="44" customWidth="1"/>
    <col min="15880" max="15880" width="8.5703125" style="44" customWidth="1"/>
    <col min="15881" max="15881" width="13.7109375" style="44" customWidth="1"/>
    <col min="15882" max="15882" width="15.7109375" style="44" customWidth="1"/>
    <col min="15883" max="15883" width="14.7109375" style="44" customWidth="1"/>
    <col min="15884" max="15884" width="15" style="44" customWidth="1"/>
    <col min="15885" max="15886" width="14.28515625" style="44" customWidth="1"/>
    <col min="15887" max="15887" width="0" style="44" hidden="1" customWidth="1"/>
    <col min="15888" max="15888" width="18.85546875" style="44" customWidth="1"/>
    <col min="15889" max="15901" width="8" style="44" customWidth="1"/>
    <col min="15902" max="15905" width="9.28515625" style="44" customWidth="1"/>
    <col min="15906" max="15933" width="9.140625" style="44"/>
    <col min="15934" max="15934" width="64" style="44" customWidth="1"/>
    <col min="15935" max="15935" width="97.85546875" style="44" customWidth="1"/>
    <col min="15936" max="16129" width="9.140625" style="44"/>
    <col min="16130" max="16130" width="1.28515625" style="44" customWidth="1"/>
    <col min="16131" max="16131" width="44.85546875" style="44" customWidth="1"/>
    <col min="16132" max="16132" width="47.28515625" style="44" customWidth="1"/>
    <col min="16133" max="16133" width="8.140625" style="44" customWidth="1"/>
    <col min="16134" max="16134" width="8.28515625" style="44" customWidth="1"/>
    <col min="16135" max="16135" width="5.42578125" style="44" customWidth="1"/>
    <col min="16136" max="16136" width="8.5703125" style="44" customWidth="1"/>
    <col min="16137" max="16137" width="13.7109375" style="44" customWidth="1"/>
    <col min="16138" max="16138" width="15.7109375" style="44" customWidth="1"/>
    <col min="16139" max="16139" width="14.7109375" style="44" customWidth="1"/>
    <col min="16140" max="16140" width="15" style="44" customWidth="1"/>
    <col min="16141" max="16142" width="14.28515625" style="44" customWidth="1"/>
    <col min="16143" max="16143" width="0" style="44" hidden="1" customWidth="1"/>
    <col min="16144" max="16144" width="18.85546875" style="44" customWidth="1"/>
    <col min="16145" max="16157" width="8" style="44" customWidth="1"/>
    <col min="16158" max="16161" width="9.28515625" style="44" customWidth="1"/>
    <col min="16162" max="16189" width="9.140625" style="44"/>
    <col min="16190" max="16190" width="64" style="44" customWidth="1"/>
    <col min="16191" max="16191" width="97.85546875" style="44" customWidth="1"/>
    <col min="16192" max="16384" width="9.140625" style="44"/>
  </cols>
  <sheetData>
    <row r="1" spans="1:63" ht="4.5" customHeight="1" thickTop="1" thickBot="1">
      <c r="A1" s="133"/>
      <c r="B1" s="275"/>
      <c r="C1" s="275"/>
      <c r="D1" s="275"/>
      <c r="E1" s="276"/>
      <c r="F1" s="276"/>
      <c r="G1" s="276"/>
      <c r="H1" s="277"/>
      <c r="I1" s="277"/>
      <c r="J1" s="277"/>
      <c r="K1" s="277"/>
      <c r="L1" s="277"/>
      <c r="M1" s="277"/>
      <c r="N1" s="277"/>
      <c r="O1" s="134"/>
      <c r="BJ1" s="45" t="s">
        <v>186</v>
      </c>
      <c r="BK1" s="46" t="s">
        <v>187</v>
      </c>
    </row>
    <row r="2" spans="1:63" ht="32.25" customHeight="1">
      <c r="A2" s="135"/>
      <c r="B2" s="594" t="s">
        <v>315</v>
      </c>
      <c r="C2" s="594"/>
      <c r="D2" s="594"/>
      <c r="E2" s="594"/>
      <c r="F2" s="594"/>
      <c r="G2" s="594"/>
      <c r="H2" s="594"/>
      <c r="I2" s="594"/>
      <c r="J2" s="594"/>
      <c r="K2" s="594"/>
      <c r="L2" s="594"/>
      <c r="M2" s="594"/>
      <c r="N2" s="594"/>
      <c r="O2" s="136"/>
      <c r="BJ2" s="137"/>
      <c r="BK2" s="138"/>
    </row>
    <row r="3" spans="1:63" ht="9" customHeight="1" thickBot="1">
      <c r="A3" s="258"/>
      <c r="B3" s="53"/>
      <c r="C3" s="53"/>
      <c r="D3" s="53"/>
      <c r="E3" s="139"/>
      <c r="F3" s="139"/>
      <c r="G3" s="139"/>
      <c r="H3" s="42"/>
      <c r="I3" s="42"/>
      <c r="J3" s="42"/>
      <c r="K3" s="42"/>
      <c r="L3" s="42"/>
      <c r="M3" s="42"/>
      <c r="N3" s="259"/>
      <c r="O3" s="136"/>
      <c r="BJ3" s="137"/>
      <c r="BK3" s="138"/>
    </row>
    <row r="4" spans="1:63" ht="8.25" customHeight="1" thickBot="1">
      <c r="A4" s="258"/>
      <c r="B4" s="53"/>
      <c r="C4" s="53"/>
      <c r="D4" s="53"/>
      <c r="E4" s="139"/>
      <c r="F4" s="139"/>
      <c r="G4" s="139"/>
      <c r="H4" s="42"/>
      <c r="I4" s="42"/>
      <c r="J4" s="42"/>
      <c r="K4" s="42"/>
      <c r="L4" s="42"/>
      <c r="M4" s="42"/>
      <c r="N4" s="210"/>
      <c r="O4" s="136"/>
      <c r="BJ4" s="45" t="s">
        <v>186</v>
      </c>
      <c r="BK4" s="46" t="s">
        <v>187</v>
      </c>
    </row>
    <row r="5" spans="1:63" ht="25.5" customHeight="1">
      <c r="A5" s="258"/>
      <c r="B5" s="140" t="s">
        <v>188</v>
      </c>
      <c r="C5" s="141" t="str">
        <f>'Elenco P.I.'!B2</f>
        <v>Comune di Arborea</v>
      </c>
      <c r="D5" s="320"/>
      <c r="E5" s="139"/>
      <c r="F5" s="139"/>
      <c r="G5" s="139"/>
      <c r="H5" s="139"/>
      <c r="I5" s="139"/>
      <c r="J5" s="139"/>
      <c r="K5" s="42"/>
      <c r="L5" s="42"/>
      <c r="M5" s="42"/>
      <c r="N5" s="210"/>
      <c r="O5" s="136"/>
      <c r="BJ5" s="49" t="s">
        <v>190</v>
      </c>
      <c r="BK5" s="50" t="s">
        <v>191</v>
      </c>
    </row>
    <row r="6" spans="1:63" ht="25.5" customHeight="1">
      <c r="A6" s="258"/>
      <c r="B6" s="140" t="s">
        <v>192</v>
      </c>
      <c r="C6" s="141" t="s">
        <v>514</v>
      </c>
      <c r="D6" s="320"/>
      <c r="E6" s="139"/>
      <c r="F6" s="139"/>
      <c r="G6" s="139"/>
      <c r="H6" s="139"/>
      <c r="I6" s="139"/>
      <c r="J6" s="139"/>
      <c r="K6" s="42"/>
      <c r="L6" s="42"/>
      <c r="M6" s="47" t="s">
        <v>189</v>
      </c>
      <c r="N6" s="260">
        <v>2021</v>
      </c>
      <c r="O6" s="136"/>
      <c r="BJ6" s="51" t="s">
        <v>193</v>
      </c>
      <c r="BK6" s="52" t="s">
        <v>194</v>
      </c>
    </row>
    <row r="7" spans="1:63" ht="25.5" customHeight="1" thickBot="1">
      <c r="A7" s="258"/>
      <c r="B7" s="140" t="s">
        <v>316</v>
      </c>
      <c r="C7" s="141"/>
      <c r="D7" s="320"/>
      <c r="E7" s="42"/>
      <c r="F7" s="42"/>
      <c r="G7" s="42"/>
      <c r="H7" s="42"/>
      <c r="I7" s="42"/>
      <c r="J7" s="42"/>
      <c r="K7" s="42"/>
      <c r="L7" s="42"/>
      <c r="M7" s="42"/>
      <c r="N7" s="210"/>
      <c r="O7" s="136"/>
      <c r="BJ7" s="51" t="s">
        <v>196</v>
      </c>
      <c r="BK7" s="52" t="s">
        <v>197</v>
      </c>
    </row>
    <row r="8" spans="1:63" ht="14.25" customHeight="1" thickBot="1">
      <c r="A8" s="258"/>
      <c r="B8" s="140"/>
      <c r="C8" s="53"/>
      <c r="D8" s="53"/>
      <c r="E8" s="42"/>
      <c r="F8" s="42"/>
      <c r="G8" s="42"/>
      <c r="H8" s="42"/>
      <c r="I8" s="42"/>
      <c r="J8" s="42"/>
      <c r="K8" s="42"/>
      <c r="L8" s="42"/>
      <c r="M8" s="42"/>
      <c r="N8" s="261"/>
      <c r="O8" s="136"/>
      <c r="BJ8" s="45" t="s">
        <v>186</v>
      </c>
      <c r="BK8" s="46" t="s">
        <v>187</v>
      </c>
    </row>
    <row r="9" spans="1:63" s="142" customFormat="1" ht="56.25" customHeight="1">
      <c r="A9" s="135"/>
      <c r="B9" s="595" t="s">
        <v>261</v>
      </c>
      <c r="C9" s="595"/>
      <c r="D9" s="412"/>
      <c r="E9" s="595" t="s">
        <v>262</v>
      </c>
      <c r="F9" s="595"/>
      <c r="G9" s="595"/>
      <c r="H9" s="595"/>
      <c r="I9" s="595"/>
      <c r="J9" s="595"/>
      <c r="K9" s="596"/>
      <c r="L9" s="596"/>
      <c r="M9" s="596"/>
      <c r="N9" s="596"/>
      <c r="O9" s="136"/>
    </row>
    <row r="10" spans="1:63" ht="6.75" customHeight="1">
      <c r="A10" s="258"/>
      <c r="B10" s="53"/>
      <c r="C10" s="53"/>
      <c r="D10" s="53"/>
      <c r="E10" s="54"/>
      <c r="F10" s="139"/>
      <c r="G10" s="139"/>
      <c r="H10" s="139"/>
      <c r="I10" s="139"/>
      <c r="J10" s="139"/>
      <c r="K10" s="42"/>
      <c r="L10" s="42"/>
      <c r="M10" s="42"/>
      <c r="N10" s="259"/>
      <c r="O10" s="136"/>
      <c r="BJ10" s="51" t="s">
        <v>198</v>
      </c>
      <c r="BK10" s="52" t="s">
        <v>199</v>
      </c>
    </row>
    <row r="11" spans="1:63" ht="6" customHeight="1">
      <c r="A11" s="258"/>
      <c r="B11" s="54"/>
      <c r="C11" s="54"/>
      <c r="D11" s="54"/>
      <c r="E11" s="54"/>
      <c r="F11" s="54"/>
      <c r="G11" s="54"/>
      <c r="H11" s="54"/>
      <c r="I11" s="54"/>
      <c r="J11" s="54"/>
      <c r="K11" s="54"/>
      <c r="L11" s="54"/>
      <c r="M11" s="54"/>
      <c r="N11" s="262"/>
      <c r="O11" s="136"/>
      <c r="BJ11" s="51"/>
      <c r="BK11" s="52"/>
    </row>
    <row r="12" spans="1:63" ht="22.5" customHeight="1">
      <c r="A12" s="135"/>
      <c r="B12" s="597" t="s">
        <v>263</v>
      </c>
      <c r="C12" s="597"/>
      <c r="D12" s="598"/>
      <c r="E12" s="583" t="s">
        <v>264</v>
      </c>
      <c r="F12" s="583" t="s">
        <v>265</v>
      </c>
      <c r="G12" s="583" t="s">
        <v>266</v>
      </c>
      <c r="H12" s="584" t="s">
        <v>267</v>
      </c>
      <c r="I12" s="481" t="s">
        <v>268</v>
      </c>
      <c r="J12" s="481"/>
      <c r="K12" s="481"/>
      <c r="L12" s="481"/>
      <c r="M12" s="481"/>
      <c r="N12" s="507" t="s">
        <v>269</v>
      </c>
      <c r="O12" s="136"/>
      <c r="BJ12" s="51" t="s">
        <v>201</v>
      </c>
      <c r="BK12" s="52" t="s">
        <v>202</v>
      </c>
    </row>
    <row r="13" spans="1:63" ht="12" customHeight="1">
      <c r="A13" s="135"/>
      <c r="B13" s="597"/>
      <c r="C13" s="597"/>
      <c r="D13" s="599"/>
      <c r="E13" s="583"/>
      <c r="F13" s="583"/>
      <c r="G13" s="583"/>
      <c r="H13" s="584"/>
      <c r="I13" s="143">
        <v>1</v>
      </c>
      <c r="J13" s="143">
        <v>2</v>
      </c>
      <c r="K13" s="143">
        <v>3</v>
      </c>
      <c r="L13" s="143">
        <v>4</v>
      </c>
      <c r="M13" s="143">
        <v>5</v>
      </c>
      <c r="N13" s="507"/>
      <c r="O13" s="136"/>
      <c r="BJ13" s="51" t="s">
        <v>203</v>
      </c>
      <c r="BK13" s="52" t="s">
        <v>204</v>
      </c>
    </row>
    <row r="14" spans="1:63" ht="18" customHeight="1">
      <c r="A14" s="135"/>
      <c r="B14" s="597"/>
      <c r="C14" s="597"/>
      <c r="D14" s="600"/>
      <c r="E14" s="583"/>
      <c r="F14" s="583"/>
      <c r="G14" s="583"/>
      <c r="H14" s="584"/>
      <c r="I14" s="144" t="s">
        <v>232</v>
      </c>
      <c r="J14" s="144" t="s">
        <v>233</v>
      </c>
      <c r="K14" s="145" t="s">
        <v>234</v>
      </c>
      <c r="L14" s="145" t="s">
        <v>270</v>
      </c>
      <c r="M14" s="145" t="s">
        <v>271</v>
      </c>
      <c r="N14" s="507"/>
      <c r="O14" s="136"/>
      <c r="BJ14" s="51" t="s">
        <v>207</v>
      </c>
      <c r="BK14" s="52" t="s">
        <v>208</v>
      </c>
    </row>
    <row r="15" spans="1:63" ht="40.5" customHeight="1">
      <c r="A15" s="135"/>
      <c r="B15" s="146" t="s">
        <v>212</v>
      </c>
      <c r="C15" s="146" t="s">
        <v>213</v>
      </c>
      <c r="D15" s="146" t="s">
        <v>454</v>
      </c>
      <c r="E15" s="583"/>
      <c r="F15" s="583"/>
      <c r="G15" s="583"/>
      <c r="H15" s="584"/>
      <c r="I15" s="410" t="s">
        <v>56</v>
      </c>
      <c r="J15" s="410" t="s">
        <v>57</v>
      </c>
      <c r="K15" s="410" t="s">
        <v>243</v>
      </c>
      <c r="L15" s="410" t="s">
        <v>244</v>
      </c>
      <c r="M15" s="410" t="s">
        <v>245</v>
      </c>
      <c r="N15" s="507"/>
      <c r="O15" s="136"/>
      <c r="BJ15" s="51" t="s">
        <v>215</v>
      </c>
      <c r="BK15" s="52" t="s">
        <v>216</v>
      </c>
    </row>
    <row r="16" spans="1:63" ht="64.5" customHeight="1">
      <c r="A16" s="135"/>
      <c r="B16" s="147" t="str">
        <f>'Elenco P.O.'!C11</f>
        <v>Assicurare un'efficace acquisizione, gestione e programmazione delle risorse finanziarie dell'ente al fine di garantire la qualità dei servizi svolti e il rispetto dei piani e dei programmi della politica</v>
      </c>
      <c r="C16" s="147" t="s">
        <v>472</v>
      </c>
      <c r="D16" s="147"/>
      <c r="E16" s="148">
        <f>'Elenco P.O.'!Z11</f>
        <v>10</v>
      </c>
      <c r="F16" s="149">
        <f t="shared" ref="F16:F25" si="0">(E16/E$27)*60</f>
        <v>6</v>
      </c>
      <c r="G16" s="148">
        <f>H16/100</f>
        <v>0</v>
      </c>
      <c r="H16" s="150"/>
      <c r="I16" s="263" t="str">
        <f t="shared" ref="I16:I25" si="1">IF($G16&lt;=0.2,IF($G16&gt;=0,"x",""),"")</f>
        <v>x</v>
      </c>
      <c r="J16" s="264" t="str">
        <f>IF(G16&lt;=0.5,IF(G16&gt;=0.21,"x",""),"")</f>
        <v/>
      </c>
      <c r="K16" s="151" t="str">
        <f>IF(G16&lt;=0.7,IF(G16&gt;=0.51,"x",""),"")</f>
        <v/>
      </c>
      <c r="L16" s="151" t="str">
        <f>IF(G16&lt;=0.9,IF(G16&gt;=0.71,"x",""),"")</f>
        <v/>
      </c>
      <c r="M16" s="151" t="str">
        <f>IF(G16&lt;=1,IF(G16&gt;0.9,"x",""),"")</f>
        <v/>
      </c>
      <c r="N16" s="152"/>
      <c r="O16" s="136"/>
      <c r="P16" s="395"/>
      <c r="Q16" s="59"/>
      <c r="R16" s="59"/>
      <c r="S16" s="58"/>
      <c r="T16" s="58"/>
      <c r="U16" s="58"/>
      <c r="V16" s="58"/>
      <c r="W16" s="58"/>
      <c r="X16" s="58"/>
      <c r="Y16" s="58"/>
      <c r="Z16" s="58"/>
      <c r="AA16" s="58"/>
      <c r="AB16" s="58"/>
      <c r="AC16" s="58"/>
      <c r="AD16" s="58"/>
      <c r="AE16" s="58"/>
      <c r="AF16" s="58"/>
      <c r="AG16" s="58"/>
      <c r="AH16" s="58"/>
      <c r="AI16" s="58"/>
      <c r="AJ16" s="58"/>
      <c r="AK16" s="58"/>
      <c r="AL16" s="58"/>
      <c r="AM16" s="58"/>
      <c r="AN16" s="58"/>
      <c r="AO16" s="60"/>
      <c r="BJ16" s="51" t="s">
        <v>217</v>
      </c>
      <c r="BK16" s="52" t="s">
        <v>218</v>
      </c>
    </row>
    <row r="17" spans="1:63" ht="85.5" customHeight="1">
      <c r="A17" s="135"/>
      <c r="B17" s="147" t="s">
        <v>475</v>
      </c>
      <c r="C17" s="147" t="s">
        <v>527</v>
      </c>
      <c r="D17" s="147"/>
      <c r="E17" s="148">
        <f>'Elenco P.O.'!Z12+'Elenco P.O.'!Z13</f>
        <v>20</v>
      </c>
      <c r="F17" s="149">
        <f t="shared" si="0"/>
        <v>12</v>
      </c>
      <c r="G17" s="148">
        <f t="shared" ref="G17:G25" si="2">H17/100</f>
        <v>0</v>
      </c>
      <c r="H17" s="150"/>
      <c r="I17" s="151" t="str">
        <f t="shared" si="1"/>
        <v>x</v>
      </c>
      <c r="J17" s="151" t="str">
        <f t="shared" ref="J17:J25" si="3">IF(G17&lt;=0.5,IF(G17&gt;=0.21,"x",""),"")</f>
        <v/>
      </c>
      <c r="K17" s="151" t="str">
        <f t="shared" ref="K17:K25" si="4">IF(G17&lt;=0.7,IF(G17&gt;=0.51,"x",""),"")</f>
        <v/>
      </c>
      <c r="L17" s="151" t="str">
        <f t="shared" ref="L17:L25" si="5">IF(G17&lt;=0.9,IF(G17&gt;=0.71,"x",""),"")</f>
        <v/>
      </c>
      <c r="M17" s="151" t="str">
        <f t="shared" ref="M17:M25" si="6">IF(G17&lt;=1,IF(G17&gt;0.9,"x",""),"")</f>
        <v/>
      </c>
      <c r="N17" s="152"/>
      <c r="O17" s="136"/>
      <c r="P17" s="44" t="str">
        <f>IF(H16&gt;76&lt;100,1,"")</f>
        <v/>
      </c>
      <c r="BJ17" s="51" t="s">
        <v>274</v>
      </c>
      <c r="BK17" s="52" t="s">
        <v>275</v>
      </c>
    </row>
    <row r="18" spans="1:63" ht="47.25" customHeight="1">
      <c r="A18" s="135"/>
      <c r="B18" s="147" t="s">
        <v>473</v>
      </c>
      <c r="C18" s="147" t="s">
        <v>474</v>
      </c>
      <c r="D18" s="147"/>
      <c r="E18" s="148">
        <f>'Elenco P.O.'!Z14+'Elenco P.O.'!Z15+'Elenco P.O.'!Z16</f>
        <v>30</v>
      </c>
      <c r="F18" s="149">
        <f t="shared" si="0"/>
        <v>18</v>
      </c>
      <c r="G18" s="148">
        <f t="shared" si="2"/>
        <v>0</v>
      </c>
      <c r="H18" s="150"/>
      <c r="I18" s="151" t="str">
        <f t="shared" si="1"/>
        <v>x</v>
      </c>
      <c r="J18" s="151" t="str">
        <f t="shared" si="3"/>
        <v/>
      </c>
      <c r="K18" s="151" t="str">
        <f t="shared" si="4"/>
        <v/>
      </c>
      <c r="L18" s="151" t="str">
        <f t="shared" si="5"/>
        <v/>
      </c>
      <c r="M18" s="151" t="str">
        <f t="shared" si="6"/>
        <v/>
      </c>
      <c r="N18" s="152"/>
      <c r="O18" s="136"/>
      <c r="BJ18" s="51" t="s">
        <v>276</v>
      </c>
      <c r="BK18" s="52" t="s">
        <v>277</v>
      </c>
    </row>
    <row r="19" spans="1:63" ht="69.75" customHeight="1">
      <c r="A19" s="135"/>
      <c r="B19" s="147" t="str">
        <f>'Elenco P.O.'!C14</f>
        <v>Assicurare un elevato standard degli atti amministrativi finalizzato a garantire la legittimità, regolarità e correttezza dell’azione amministrativa nonche di regolarità contabile degli atti mediante l'attuazione dei controlli cosi come previsto nel numero e con le modalità programmate nel regolamento sui controlli interni adottato dall'ente.</v>
      </c>
      <c r="C19" s="147" t="s">
        <v>471</v>
      </c>
      <c r="D19" s="147"/>
      <c r="E19" s="148">
        <f>'Elenco P.O.'!Z15+'Elenco P.O.'!Z16</f>
        <v>20</v>
      </c>
      <c r="F19" s="149">
        <f t="shared" si="0"/>
        <v>12</v>
      </c>
      <c r="G19" s="148">
        <f t="shared" si="2"/>
        <v>0</v>
      </c>
      <c r="H19" s="150"/>
      <c r="I19" s="151" t="str">
        <f t="shared" si="1"/>
        <v>x</v>
      </c>
      <c r="J19" s="151" t="str">
        <f t="shared" si="3"/>
        <v/>
      </c>
      <c r="K19" s="151" t="str">
        <f t="shared" si="4"/>
        <v/>
      </c>
      <c r="L19" s="151" t="str">
        <f t="shared" si="5"/>
        <v/>
      </c>
      <c r="M19" s="151" t="str">
        <f t="shared" si="6"/>
        <v/>
      </c>
      <c r="N19" s="152"/>
      <c r="O19" s="136"/>
      <c r="P19" s="58"/>
      <c r="Q19" s="59"/>
      <c r="R19" s="59"/>
      <c r="S19" s="58"/>
      <c r="T19" s="58"/>
      <c r="U19" s="58"/>
      <c r="V19" s="58"/>
      <c r="W19" s="58"/>
      <c r="X19" s="58"/>
      <c r="Y19" s="58"/>
      <c r="Z19" s="58"/>
      <c r="AA19" s="58"/>
      <c r="AB19" s="58"/>
      <c r="AC19" s="58"/>
      <c r="AD19" s="58"/>
      <c r="AE19" s="58"/>
      <c r="AF19" s="58"/>
      <c r="AG19" s="58"/>
      <c r="AH19" s="58"/>
      <c r="AI19" s="58"/>
      <c r="AJ19" s="58"/>
      <c r="AK19" s="58"/>
      <c r="AL19" s="58"/>
      <c r="AM19" s="58"/>
      <c r="AN19" s="58"/>
      <c r="AO19" s="60"/>
      <c r="BJ19" s="51" t="s">
        <v>278</v>
      </c>
      <c r="BK19" s="52" t="s">
        <v>279</v>
      </c>
    </row>
    <row r="20" spans="1:63" ht="28.5" customHeight="1">
      <c r="A20" s="135"/>
      <c r="B20" s="147" t="s">
        <v>526</v>
      </c>
      <c r="C20" s="147" t="s">
        <v>525</v>
      </c>
      <c r="D20" s="147"/>
      <c r="E20" s="148">
        <f>'Elenco P.O.'!Z16+'Elenco P.O.'!Z17</f>
        <v>20</v>
      </c>
      <c r="F20" s="149">
        <f t="shared" si="0"/>
        <v>12</v>
      </c>
      <c r="G20" s="148">
        <f t="shared" si="2"/>
        <v>0</v>
      </c>
      <c r="H20" s="150"/>
      <c r="I20" s="151" t="str">
        <f t="shared" si="1"/>
        <v>x</v>
      </c>
      <c r="J20" s="151" t="str">
        <f t="shared" si="3"/>
        <v/>
      </c>
      <c r="K20" s="151" t="str">
        <f t="shared" si="4"/>
        <v/>
      </c>
      <c r="L20" s="151" t="str">
        <f t="shared" si="5"/>
        <v/>
      </c>
      <c r="M20" s="151" t="str">
        <f t="shared" si="6"/>
        <v/>
      </c>
      <c r="N20" s="152"/>
      <c r="O20" s="136"/>
      <c r="BJ20" s="51" t="s">
        <v>280</v>
      </c>
      <c r="BK20" s="52" t="s">
        <v>281</v>
      </c>
    </row>
    <row r="21" spans="1:63" ht="24" hidden="1" customHeight="1" thickBot="1">
      <c r="A21" s="135"/>
      <c r="B21" s="147"/>
      <c r="C21" s="147"/>
      <c r="D21" s="147"/>
      <c r="E21" s="148"/>
      <c r="F21" s="149">
        <f t="shared" si="0"/>
        <v>0</v>
      </c>
      <c r="G21" s="148">
        <f t="shared" si="2"/>
        <v>0</v>
      </c>
      <c r="H21" s="150"/>
      <c r="I21" s="151" t="str">
        <f t="shared" si="1"/>
        <v>x</v>
      </c>
      <c r="J21" s="151" t="str">
        <f t="shared" si="3"/>
        <v/>
      </c>
      <c r="K21" s="151" t="str">
        <f t="shared" si="4"/>
        <v/>
      </c>
      <c r="L21" s="151" t="str">
        <f t="shared" si="5"/>
        <v/>
      </c>
      <c r="M21" s="151" t="str">
        <f t="shared" si="6"/>
        <v/>
      </c>
      <c r="N21" s="152"/>
      <c r="O21" s="136"/>
      <c r="P21" s="44" t="str">
        <f>IF(H19&gt;76&lt;100,1,"")</f>
        <v/>
      </c>
      <c r="BJ21" s="153" t="s">
        <v>282</v>
      </c>
      <c r="BK21" s="154" t="s">
        <v>283</v>
      </c>
    </row>
    <row r="22" spans="1:63" ht="24" hidden="1" customHeight="1" thickBot="1">
      <c r="A22" s="135"/>
      <c r="B22" s="147"/>
      <c r="C22" s="147"/>
      <c r="D22" s="147"/>
      <c r="E22" s="148"/>
      <c r="F22" s="149">
        <f t="shared" si="0"/>
        <v>0</v>
      </c>
      <c r="G22" s="148">
        <f t="shared" si="2"/>
        <v>0</v>
      </c>
      <c r="H22" s="150"/>
      <c r="I22" s="151" t="str">
        <f t="shared" si="1"/>
        <v>x</v>
      </c>
      <c r="J22" s="151" t="str">
        <f t="shared" si="3"/>
        <v/>
      </c>
      <c r="K22" s="151" t="str">
        <f t="shared" si="4"/>
        <v/>
      </c>
      <c r="L22" s="151" t="str">
        <f t="shared" si="5"/>
        <v/>
      </c>
      <c r="M22" s="151" t="str">
        <f t="shared" si="6"/>
        <v/>
      </c>
      <c r="N22" s="152"/>
      <c r="O22" s="136"/>
      <c r="BJ22" s="153"/>
      <c r="BK22" s="154"/>
    </row>
    <row r="23" spans="1:63" ht="24" hidden="1" customHeight="1" thickBot="1">
      <c r="A23" s="135"/>
      <c r="B23" s="147"/>
      <c r="C23" s="147"/>
      <c r="D23" s="147"/>
      <c r="E23" s="148"/>
      <c r="F23" s="149">
        <f t="shared" si="0"/>
        <v>0</v>
      </c>
      <c r="G23" s="148">
        <f t="shared" si="2"/>
        <v>0</v>
      </c>
      <c r="H23" s="150"/>
      <c r="I23" s="151" t="str">
        <f t="shared" si="1"/>
        <v>x</v>
      </c>
      <c r="J23" s="151" t="str">
        <f t="shared" si="3"/>
        <v/>
      </c>
      <c r="K23" s="151" t="str">
        <f t="shared" si="4"/>
        <v/>
      </c>
      <c r="L23" s="151" t="str">
        <f t="shared" si="5"/>
        <v/>
      </c>
      <c r="M23" s="151" t="str">
        <f t="shared" si="6"/>
        <v/>
      </c>
      <c r="N23" s="152"/>
      <c r="O23" s="136"/>
      <c r="BJ23" s="153"/>
      <c r="BK23" s="154"/>
    </row>
    <row r="24" spans="1:63" ht="24" hidden="1" customHeight="1" thickBot="1">
      <c r="A24" s="135"/>
      <c r="B24" s="147"/>
      <c r="C24" s="147"/>
      <c r="D24" s="147"/>
      <c r="E24" s="148"/>
      <c r="F24" s="149">
        <f t="shared" si="0"/>
        <v>0</v>
      </c>
      <c r="G24" s="148">
        <f t="shared" si="2"/>
        <v>0</v>
      </c>
      <c r="H24" s="150"/>
      <c r="I24" s="151" t="str">
        <f t="shared" si="1"/>
        <v>x</v>
      </c>
      <c r="J24" s="151" t="str">
        <f t="shared" si="3"/>
        <v/>
      </c>
      <c r="K24" s="151" t="str">
        <f t="shared" si="4"/>
        <v/>
      </c>
      <c r="L24" s="151" t="str">
        <f t="shared" si="5"/>
        <v/>
      </c>
      <c r="M24" s="151" t="str">
        <f t="shared" si="6"/>
        <v/>
      </c>
      <c r="N24" s="152"/>
      <c r="O24" s="136"/>
      <c r="BJ24" s="153"/>
      <c r="BK24" s="154"/>
    </row>
    <row r="25" spans="1:63" ht="24" hidden="1" customHeight="1" thickBot="1">
      <c r="A25" s="135"/>
      <c r="B25" s="147"/>
      <c r="C25" s="147"/>
      <c r="D25" s="147"/>
      <c r="E25" s="148"/>
      <c r="F25" s="149">
        <f t="shared" si="0"/>
        <v>0</v>
      </c>
      <c r="G25" s="148">
        <f t="shared" si="2"/>
        <v>0</v>
      </c>
      <c r="H25" s="150"/>
      <c r="I25" s="151" t="str">
        <f t="shared" si="1"/>
        <v>x</v>
      </c>
      <c r="J25" s="151" t="str">
        <f t="shared" si="3"/>
        <v/>
      </c>
      <c r="K25" s="151" t="str">
        <f t="shared" si="4"/>
        <v/>
      </c>
      <c r="L25" s="151" t="str">
        <f t="shared" si="5"/>
        <v/>
      </c>
      <c r="M25" s="151" t="str">
        <f t="shared" si="6"/>
        <v/>
      </c>
      <c r="N25" s="152"/>
      <c r="O25" s="136"/>
      <c r="BJ25" s="153"/>
      <c r="BK25" s="154"/>
    </row>
    <row r="26" spans="1:63" s="62" customFormat="1" ht="21.75" customHeight="1" thickBot="1">
      <c r="A26" s="135"/>
      <c r="B26" s="462" t="s">
        <v>284</v>
      </c>
      <c r="C26" s="457"/>
      <c r="D26" s="458"/>
      <c r="E26" s="413" t="s">
        <v>285</v>
      </c>
      <c r="F26" s="585" t="s">
        <v>286</v>
      </c>
      <c r="G26" s="585"/>
      <c r="H26" s="585"/>
      <c r="I26" s="481" t="s">
        <v>287</v>
      </c>
      <c r="J26" s="481"/>
      <c r="K26" s="481"/>
      <c r="L26" s="481"/>
      <c r="M26" s="481"/>
      <c r="N26" s="410" t="s">
        <v>288</v>
      </c>
      <c r="O26" s="136"/>
      <c r="BJ26" s="153"/>
      <c r="BK26" s="154"/>
    </row>
    <row r="27" spans="1:63" s="62" customFormat="1" ht="21" customHeight="1">
      <c r="A27" s="135"/>
      <c r="B27" s="463"/>
      <c r="C27" s="460"/>
      <c r="D27" s="461"/>
      <c r="E27" s="155">
        <f>SUM(E16:E25)</f>
        <v>100</v>
      </c>
      <c r="F27" s="585">
        <f>SUM(F16:F25)</f>
        <v>60</v>
      </c>
      <c r="G27" s="585"/>
      <c r="H27" s="585"/>
      <c r="I27" s="156"/>
      <c r="J27" s="414">
        <f>IF(J16="x",G16*F16)++IF(J17="x",G17*F17)+IF(J18="x",G18*F18)+IF(J19="x",G19*F19)+IF(J20="x",G20*F20)+IF(J21="x",G21*F21)+IF(J22="x",G22*F22)+IF(J23="x",G23*F23)+IF(J24="x",G24*F24)+IF(J25="x",G25*F25)</f>
        <v>0</v>
      </c>
      <c r="K27" s="414">
        <f>IF(K16="x",G16*F16)+IF(K17="x",G17*F17)+IF(K18="x",G18*F18)+IF(K19="x",G19*F19)+IF(K20="x",G20*F20)+IF(K21="x",G21*F21)+IF(K22="x",G22*F22)+IF(K23="x",G23*F23)+IF(K24="x",G24*F24)+IF(K25="x",G25*F25)</f>
        <v>0</v>
      </c>
      <c r="L27" s="414">
        <f>IF(L16="x",G16*F16)+IF(L17="x",G17*F17)+IF(L18="x",G18*F18)+IF(L19="x",G19*F19)+IF(L20="x",G20*F20)+IF(L21="x",G21*F21)+IF(L22="x",G22*F22)+IF(L23="x",G23*F23)+IF(L24="x",G24*F24)+IF(L25="x",G25*F25)</f>
        <v>0</v>
      </c>
      <c r="M27" s="414">
        <f>IF(M16="x",G16*F16)+IF(M17="x",G17*F17)+IF(M18="x",G18*F18)+IF(M19="x",G19*F19)+IF(M20="x",G20*F20)+IF(M21="x",G21*F21)+IF(M22="x",G22*F22)+IF(M23="x",G23*F23)+IF(M24="x",G24*F24)+IF(M25="x",G25*F25)</f>
        <v>0</v>
      </c>
      <c r="N27" s="157">
        <f>SUM(J27:M27)</f>
        <v>0</v>
      </c>
      <c r="O27" s="136"/>
      <c r="BJ27" s="158"/>
      <c r="BK27" s="159"/>
    </row>
    <row r="28" spans="1:63" s="62" customFormat="1" ht="6.75" customHeight="1">
      <c r="A28" s="135"/>
      <c r="B28" s="586"/>
      <c r="C28" s="586"/>
      <c r="D28" s="586"/>
      <c r="E28" s="586"/>
      <c r="F28" s="586"/>
      <c r="G28" s="586"/>
      <c r="H28" s="586"/>
      <c r="I28" s="586"/>
      <c r="J28" s="586"/>
      <c r="K28" s="586"/>
      <c r="L28" s="586"/>
      <c r="M28" s="586"/>
      <c r="N28" s="586"/>
      <c r="O28" s="136"/>
      <c r="BJ28" s="158"/>
      <c r="BK28" s="159"/>
    </row>
    <row r="29" spans="1:63" s="62" customFormat="1" ht="15.75" customHeight="1">
      <c r="A29" s="135"/>
      <c r="B29" s="588" t="s">
        <v>289</v>
      </c>
      <c r="C29" s="589"/>
      <c r="D29" s="590"/>
      <c r="E29" s="587" t="str">
        <f>E12</f>
        <v>Peso Assoluto Obiettivo</v>
      </c>
      <c r="F29" s="587" t="str">
        <f>F12</f>
        <v>Peso % Obiettivo</v>
      </c>
      <c r="G29" s="587" t="str">
        <f>G12</f>
        <v>Fornule</v>
      </c>
      <c r="H29" s="587" t="str">
        <f>H12</f>
        <v>Risultato (%)</v>
      </c>
      <c r="I29" s="143">
        <v>1</v>
      </c>
      <c r="J29" s="143">
        <v>2</v>
      </c>
      <c r="K29" s="143">
        <v>3</v>
      </c>
      <c r="L29" s="143">
        <v>4</v>
      </c>
      <c r="M29" s="143">
        <v>5</v>
      </c>
      <c r="N29" s="571" t="str">
        <f>N12</f>
        <v>NOTE</v>
      </c>
      <c r="O29" s="136"/>
      <c r="BJ29" s="158"/>
      <c r="BK29" s="159"/>
    </row>
    <row r="30" spans="1:63" s="62" customFormat="1" ht="27.75" customHeight="1">
      <c r="A30" s="135"/>
      <c r="B30" s="591"/>
      <c r="C30" s="592"/>
      <c r="D30" s="593"/>
      <c r="E30" s="587"/>
      <c r="F30" s="587"/>
      <c r="G30" s="587"/>
      <c r="H30" s="587"/>
      <c r="I30" s="144" t="s">
        <v>232</v>
      </c>
      <c r="J30" s="144" t="s">
        <v>233</v>
      </c>
      <c r="K30" s="145" t="s">
        <v>234</v>
      </c>
      <c r="L30" s="145" t="s">
        <v>270</v>
      </c>
      <c r="M30" s="145" t="s">
        <v>271</v>
      </c>
      <c r="N30" s="571"/>
      <c r="O30" s="136"/>
      <c r="BJ30" s="158"/>
      <c r="BK30" s="159"/>
    </row>
    <row r="31" spans="1:63" s="62" customFormat="1" ht="33" customHeight="1">
      <c r="A31" s="135"/>
      <c r="B31" s="146" t="s">
        <v>212</v>
      </c>
      <c r="C31" s="146" t="s">
        <v>213</v>
      </c>
      <c r="D31" s="146" t="s">
        <v>454</v>
      </c>
      <c r="E31" s="587"/>
      <c r="F31" s="587"/>
      <c r="G31" s="587"/>
      <c r="H31" s="587"/>
      <c r="I31" s="410" t="s">
        <v>56</v>
      </c>
      <c r="J31" s="410" t="s">
        <v>57</v>
      </c>
      <c r="K31" s="410" t="s">
        <v>243</v>
      </c>
      <c r="L31" s="410" t="s">
        <v>244</v>
      </c>
      <c r="M31" s="410" t="s">
        <v>245</v>
      </c>
      <c r="N31" s="571"/>
      <c r="O31" s="136"/>
      <c r="BJ31" s="158"/>
      <c r="BK31" s="159"/>
    </row>
    <row r="32" spans="1:63" s="62" customFormat="1" ht="119.25" customHeight="1">
      <c r="A32" s="135"/>
      <c r="B32" s="147" t="str">
        <f>'Elenco P.I.'!B11</f>
        <v>Garantire il controllo effettivo da parte della stazione appaltante sull’esecuzione delle prestazioni</v>
      </c>
      <c r="C32" s="147" t="str">
        <f>'Elenco P.I.'!C11</f>
        <v>Predisposizione preventiva delle modalità organizzative e gestionali attraverso le quali garantire il controllo effettivo da parte della stazione appaltante sull’esecuzione delle prestazioni, programmando accessi diretti sul luogo dell’esecuzione stessa, nonché verifiche, anche a sorpresa, sull’effettiva ottemperanza a tutte le misure previste nel capitolato d'appalto. Il responsabile avvrà cura di presentare all'atto della valutazione finale e/o intermedia il documento di programmazione, corredato dalla successiva relazione su quanto effettivamente effettuato in allegato al presente obiettivo.</v>
      </c>
      <c r="D32" s="147"/>
      <c r="E32" s="148">
        <f>'Elenco P.I.'!T11</f>
        <v>6</v>
      </c>
      <c r="F32" s="149">
        <f t="shared" ref="F32:F55" si="7">(E32/E$82)*40</f>
        <v>1.9047619047619047</v>
      </c>
      <c r="G32" s="148">
        <f t="shared" ref="G32:G55" si="8">H32/100</f>
        <v>0</v>
      </c>
      <c r="H32" s="150"/>
      <c r="I32" s="151" t="str">
        <f t="shared" ref="I32:I55" si="9">IF($G32&lt;=0.2,IF($G32&gt;=0,"x",""),"")</f>
        <v>x</v>
      </c>
      <c r="J32" s="151" t="str">
        <f t="shared" ref="J32:J55" si="10">IF(G32&lt;=0.5,IF(G32&gt;=0.21,"x",""),"")</f>
        <v/>
      </c>
      <c r="K32" s="151" t="str">
        <f t="shared" ref="K32:K55" si="11">IF(G32&lt;=0.7,IF(G32&gt;=0.51,"x",""),"")</f>
        <v/>
      </c>
      <c r="L32" s="151" t="str">
        <f t="shared" ref="L32:L55" si="12">IF(G32&lt;=0.9,IF(G32&gt;=0.71,"x",""),"")</f>
        <v/>
      </c>
      <c r="M32" s="151" t="str">
        <f t="shared" ref="M32:M55" si="13">IF(G32&lt;=1,IF(G32&gt;0.9,"x",""),"")</f>
        <v/>
      </c>
      <c r="N32" s="152"/>
      <c r="O32" s="136"/>
      <c r="BJ32" s="158"/>
      <c r="BK32" s="159"/>
    </row>
    <row r="33" spans="1:63" s="62" customFormat="1" ht="92.25" customHeight="1">
      <c r="A33" s="135"/>
      <c r="B33" s="147" t="s">
        <v>505</v>
      </c>
      <c r="C33" s="147" t="s">
        <v>509</v>
      </c>
      <c r="D33" s="147"/>
      <c r="E33" s="148">
        <v>10</v>
      </c>
      <c r="F33" s="149">
        <f t="shared" si="7"/>
        <v>3.1746031746031744</v>
      </c>
      <c r="G33" s="148">
        <f t="shared" si="8"/>
        <v>0</v>
      </c>
      <c r="H33" s="150"/>
      <c r="I33" s="151" t="str">
        <f t="shared" si="9"/>
        <v>x</v>
      </c>
      <c r="J33" s="151" t="str">
        <f t="shared" si="10"/>
        <v/>
      </c>
      <c r="K33" s="151" t="str">
        <f t="shared" si="11"/>
        <v/>
      </c>
      <c r="L33" s="151" t="str">
        <f t="shared" si="12"/>
        <v/>
      </c>
      <c r="M33" s="151" t="str">
        <f t="shared" si="13"/>
        <v/>
      </c>
      <c r="N33" s="152"/>
      <c r="O33" s="136"/>
      <c r="BJ33" s="158"/>
      <c r="BK33" s="159"/>
    </row>
    <row r="34" spans="1:63" s="62" customFormat="1" ht="57" customHeight="1">
      <c r="A34" s="135"/>
      <c r="B34" s="147" t="s">
        <v>511</v>
      </c>
      <c r="C34" s="147" t="s">
        <v>510</v>
      </c>
      <c r="D34" s="147"/>
      <c r="E34" s="148">
        <v>10</v>
      </c>
      <c r="F34" s="149">
        <f t="shared" si="7"/>
        <v>3.1746031746031744</v>
      </c>
      <c r="G34" s="148">
        <f t="shared" si="8"/>
        <v>0</v>
      </c>
      <c r="H34" s="150"/>
      <c r="I34" s="151" t="str">
        <f t="shared" si="9"/>
        <v>x</v>
      </c>
      <c r="J34" s="151" t="str">
        <f t="shared" si="10"/>
        <v/>
      </c>
      <c r="K34" s="151" t="str">
        <f t="shared" si="11"/>
        <v/>
      </c>
      <c r="L34" s="151" t="str">
        <f t="shared" si="12"/>
        <v/>
      </c>
      <c r="M34" s="151" t="str">
        <f t="shared" si="13"/>
        <v/>
      </c>
      <c r="N34" s="152"/>
      <c r="O34" s="136"/>
      <c r="BJ34" s="158"/>
      <c r="BK34" s="159"/>
    </row>
    <row r="35" spans="1:63" s="62" customFormat="1" ht="55.5" customHeight="1">
      <c r="A35" s="135"/>
      <c r="B35" s="147" t="s">
        <v>513</v>
      </c>
      <c r="C35" s="147" t="s">
        <v>512</v>
      </c>
      <c r="D35" s="147"/>
      <c r="E35" s="148">
        <v>10</v>
      </c>
      <c r="F35" s="149">
        <f t="shared" si="7"/>
        <v>3.1746031746031744</v>
      </c>
      <c r="G35" s="148">
        <f t="shared" si="8"/>
        <v>0</v>
      </c>
      <c r="H35" s="150"/>
      <c r="I35" s="151" t="str">
        <f t="shared" si="9"/>
        <v>x</v>
      </c>
      <c r="J35" s="151" t="str">
        <f t="shared" si="10"/>
        <v/>
      </c>
      <c r="K35" s="151" t="str">
        <f t="shared" si="11"/>
        <v/>
      </c>
      <c r="L35" s="151" t="str">
        <f t="shared" si="12"/>
        <v/>
      </c>
      <c r="M35" s="151" t="str">
        <f t="shared" si="13"/>
        <v/>
      </c>
      <c r="N35" s="152"/>
      <c r="O35" s="136"/>
      <c r="BJ35" s="158"/>
      <c r="BK35" s="159"/>
    </row>
    <row r="36" spans="1:63" s="62" customFormat="1" ht="19.5" hidden="1" customHeight="1">
      <c r="A36" s="135"/>
      <c r="B36" s="147"/>
      <c r="C36" s="147"/>
      <c r="D36" s="147"/>
      <c r="E36" s="148"/>
      <c r="F36" s="149">
        <f t="shared" si="7"/>
        <v>0</v>
      </c>
      <c r="G36" s="148">
        <f t="shared" si="8"/>
        <v>0</v>
      </c>
      <c r="H36" s="150"/>
      <c r="I36" s="151" t="str">
        <f t="shared" si="9"/>
        <v>x</v>
      </c>
      <c r="J36" s="151" t="str">
        <f t="shared" si="10"/>
        <v/>
      </c>
      <c r="K36" s="151" t="str">
        <f t="shared" si="11"/>
        <v/>
      </c>
      <c r="L36" s="151" t="str">
        <f t="shared" si="12"/>
        <v/>
      </c>
      <c r="M36" s="151" t="str">
        <f t="shared" si="13"/>
        <v/>
      </c>
      <c r="N36" s="152"/>
      <c r="O36" s="136"/>
      <c r="BJ36" s="158"/>
      <c r="BK36" s="159"/>
    </row>
    <row r="37" spans="1:63" s="62" customFormat="1" ht="19.5" hidden="1" customHeight="1">
      <c r="A37" s="135"/>
      <c r="B37" s="147"/>
      <c r="C37" s="147"/>
      <c r="D37" s="147"/>
      <c r="E37" s="148"/>
      <c r="F37" s="149">
        <f t="shared" si="7"/>
        <v>0</v>
      </c>
      <c r="G37" s="148">
        <f t="shared" si="8"/>
        <v>0</v>
      </c>
      <c r="H37" s="150"/>
      <c r="I37" s="151" t="str">
        <f t="shared" si="9"/>
        <v>x</v>
      </c>
      <c r="J37" s="151" t="str">
        <f t="shared" si="10"/>
        <v/>
      </c>
      <c r="K37" s="151" t="str">
        <f t="shared" si="11"/>
        <v/>
      </c>
      <c r="L37" s="151" t="str">
        <f t="shared" si="12"/>
        <v/>
      </c>
      <c r="M37" s="151" t="str">
        <f t="shared" si="13"/>
        <v/>
      </c>
      <c r="N37" s="152"/>
      <c r="O37" s="136"/>
      <c r="BJ37" s="158"/>
      <c r="BK37" s="159"/>
    </row>
    <row r="38" spans="1:63" s="62" customFormat="1" ht="19.5" hidden="1" customHeight="1">
      <c r="A38" s="135"/>
      <c r="B38" s="147"/>
      <c r="C38" s="147"/>
      <c r="D38" s="147"/>
      <c r="E38" s="148"/>
      <c r="F38" s="149">
        <f t="shared" si="7"/>
        <v>0</v>
      </c>
      <c r="G38" s="148">
        <f t="shared" si="8"/>
        <v>0</v>
      </c>
      <c r="H38" s="150"/>
      <c r="I38" s="151" t="str">
        <f t="shared" si="9"/>
        <v>x</v>
      </c>
      <c r="J38" s="151" t="str">
        <f t="shared" si="10"/>
        <v/>
      </c>
      <c r="K38" s="151" t="str">
        <f t="shared" si="11"/>
        <v/>
      </c>
      <c r="L38" s="151" t="str">
        <f t="shared" si="12"/>
        <v/>
      </c>
      <c r="M38" s="151" t="str">
        <f t="shared" si="13"/>
        <v/>
      </c>
      <c r="N38" s="152"/>
      <c r="O38" s="136"/>
      <c r="BJ38" s="158"/>
      <c r="BK38" s="159"/>
    </row>
    <row r="39" spans="1:63" s="62" customFormat="1" ht="19.5" hidden="1" customHeight="1">
      <c r="A39" s="135"/>
      <c r="B39" s="147"/>
      <c r="C39" s="147"/>
      <c r="D39" s="147"/>
      <c r="E39" s="148"/>
      <c r="F39" s="149">
        <f t="shared" si="7"/>
        <v>0</v>
      </c>
      <c r="G39" s="148">
        <f t="shared" si="8"/>
        <v>0</v>
      </c>
      <c r="H39" s="150"/>
      <c r="I39" s="151" t="str">
        <f t="shared" si="9"/>
        <v>x</v>
      </c>
      <c r="J39" s="151" t="str">
        <f t="shared" si="10"/>
        <v/>
      </c>
      <c r="K39" s="151" t="str">
        <f t="shared" si="11"/>
        <v/>
      </c>
      <c r="L39" s="151" t="str">
        <f t="shared" si="12"/>
        <v/>
      </c>
      <c r="M39" s="151" t="str">
        <f t="shared" si="13"/>
        <v/>
      </c>
      <c r="N39" s="152"/>
      <c r="O39" s="136"/>
      <c r="BJ39" s="158"/>
      <c r="BK39" s="159"/>
    </row>
    <row r="40" spans="1:63" s="62" customFormat="1" ht="19.5" hidden="1" customHeight="1">
      <c r="A40" s="135"/>
      <c r="B40" s="147"/>
      <c r="C40" s="147"/>
      <c r="D40" s="147"/>
      <c r="E40" s="148"/>
      <c r="F40" s="149">
        <f t="shared" si="7"/>
        <v>0</v>
      </c>
      <c r="G40" s="148">
        <f t="shared" si="8"/>
        <v>0</v>
      </c>
      <c r="H40" s="150"/>
      <c r="I40" s="151" t="str">
        <f t="shared" si="9"/>
        <v>x</v>
      </c>
      <c r="J40" s="151" t="str">
        <f t="shared" si="10"/>
        <v/>
      </c>
      <c r="K40" s="151" t="str">
        <f t="shared" si="11"/>
        <v/>
      </c>
      <c r="L40" s="151" t="str">
        <f t="shared" si="12"/>
        <v/>
      </c>
      <c r="M40" s="151" t="str">
        <f t="shared" si="13"/>
        <v/>
      </c>
      <c r="N40" s="152"/>
      <c r="O40" s="136"/>
      <c r="BJ40" s="158"/>
      <c r="BK40" s="159"/>
    </row>
    <row r="41" spans="1:63" s="62" customFormat="1" ht="19.5" hidden="1" customHeight="1">
      <c r="A41" s="135"/>
      <c r="B41" s="147"/>
      <c r="C41" s="147"/>
      <c r="D41" s="390"/>
      <c r="E41" s="148"/>
      <c r="F41" s="149">
        <f t="shared" si="7"/>
        <v>0</v>
      </c>
      <c r="G41" s="148">
        <f t="shared" si="8"/>
        <v>0</v>
      </c>
      <c r="H41" s="150"/>
      <c r="I41" s="151" t="str">
        <f t="shared" si="9"/>
        <v>x</v>
      </c>
      <c r="J41" s="151" t="str">
        <f t="shared" si="10"/>
        <v/>
      </c>
      <c r="K41" s="151" t="str">
        <f t="shared" si="11"/>
        <v/>
      </c>
      <c r="L41" s="151" t="str">
        <f t="shared" si="12"/>
        <v/>
      </c>
      <c r="M41" s="151" t="str">
        <f t="shared" si="13"/>
        <v/>
      </c>
      <c r="N41" s="152"/>
      <c r="O41" s="136"/>
      <c r="BJ41" s="158"/>
      <c r="BK41" s="159"/>
    </row>
    <row r="42" spans="1:63" s="62" customFormat="1" ht="19.5" hidden="1" customHeight="1">
      <c r="A42" s="135"/>
      <c r="B42" s="147"/>
      <c r="C42" s="147"/>
      <c r="D42" s="390"/>
      <c r="E42" s="148"/>
      <c r="F42" s="149">
        <f t="shared" si="7"/>
        <v>0</v>
      </c>
      <c r="G42" s="148">
        <f t="shared" si="8"/>
        <v>0</v>
      </c>
      <c r="H42" s="150"/>
      <c r="I42" s="151" t="str">
        <f t="shared" si="9"/>
        <v>x</v>
      </c>
      <c r="J42" s="151" t="str">
        <f t="shared" si="10"/>
        <v/>
      </c>
      <c r="K42" s="151" t="str">
        <f t="shared" si="11"/>
        <v/>
      </c>
      <c r="L42" s="151" t="str">
        <f t="shared" si="12"/>
        <v/>
      </c>
      <c r="M42" s="151" t="str">
        <f t="shared" si="13"/>
        <v/>
      </c>
      <c r="N42" s="152"/>
      <c r="O42" s="136"/>
      <c r="BJ42" s="158"/>
      <c r="BK42" s="159"/>
    </row>
    <row r="43" spans="1:63" s="62" customFormat="1" ht="19.5" hidden="1" customHeight="1">
      <c r="A43" s="135"/>
      <c r="B43" s="147"/>
      <c r="C43" s="147"/>
      <c r="D43" s="390"/>
      <c r="E43" s="148"/>
      <c r="F43" s="149">
        <f t="shared" si="7"/>
        <v>0</v>
      </c>
      <c r="G43" s="148">
        <f t="shared" si="8"/>
        <v>0</v>
      </c>
      <c r="H43" s="150"/>
      <c r="I43" s="151" t="str">
        <f t="shared" si="9"/>
        <v>x</v>
      </c>
      <c r="J43" s="151" t="str">
        <f t="shared" si="10"/>
        <v/>
      </c>
      <c r="K43" s="151" t="str">
        <f t="shared" si="11"/>
        <v/>
      </c>
      <c r="L43" s="151" t="str">
        <f t="shared" si="12"/>
        <v/>
      </c>
      <c r="M43" s="151" t="str">
        <f t="shared" si="13"/>
        <v/>
      </c>
      <c r="N43" s="152"/>
      <c r="O43" s="136"/>
      <c r="BJ43" s="158"/>
      <c r="BK43" s="159"/>
    </row>
    <row r="44" spans="1:63" s="62" customFormat="1" ht="19.5" hidden="1" customHeight="1">
      <c r="A44" s="135"/>
      <c r="B44" s="147"/>
      <c r="C44" s="147"/>
      <c r="D44" s="390"/>
      <c r="E44" s="148"/>
      <c r="F44" s="149">
        <f t="shared" si="7"/>
        <v>0</v>
      </c>
      <c r="G44" s="148">
        <f t="shared" si="8"/>
        <v>0</v>
      </c>
      <c r="H44" s="150"/>
      <c r="I44" s="151" t="str">
        <f t="shared" si="9"/>
        <v>x</v>
      </c>
      <c r="J44" s="151" t="str">
        <f t="shared" si="10"/>
        <v/>
      </c>
      <c r="K44" s="151" t="str">
        <f t="shared" si="11"/>
        <v/>
      </c>
      <c r="L44" s="151" t="str">
        <f t="shared" si="12"/>
        <v/>
      </c>
      <c r="M44" s="151" t="str">
        <f t="shared" si="13"/>
        <v/>
      </c>
      <c r="N44" s="152"/>
      <c r="O44" s="136"/>
      <c r="BJ44" s="158"/>
      <c r="BK44" s="159"/>
    </row>
    <row r="45" spans="1:63" s="62" customFormat="1" ht="19.5" hidden="1" customHeight="1">
      <c r="A45" s="135"/>
      <c r="B45" s="147"/>
      <c r="C45" s="147"/>
      <c r="D45" s="390"/>
      <c r="E45" s="148"/>
      <c r="F45" s="149">
        <f t="shared" si="7"/>
        <v>0</v>
      </c>
      <c r="G45" s="148">
        <f t="shared" si="8"/>
        <v>0</v>
      </c>
      <c r="H45" s="150"/>
      <c r="I45" s="151" t="str">
        <f t="shared" si="9"/>
        <v>x</v>
      </c>
      <c r="J45" s="151" t="str">
        <f t="shared" si="10"/>
        <v/>
      </c>
      <c r="K45" s="151" t="str">
        <f t="shared" si="11"/>
        <v/>
      </c>
      <c r="L45" s="151" t="str">
        <f t="shared" si="12"/>
        <v/>
      </c>
      <c r="M45" s="151" t="str">
        <f t="shared" si="13"/>
        <v/>
      </c>
      <c r="N45" s="152"/>
      <c r="O45" s="136"/>
      <c r="BJ45" s="158"/>
      <c r="BK45" s="159"/>
    </row>
    <row r="46" spans="1:63" s="62" customFormat="1" ht="19.5" hidden="1" customHeight="1">
      <c r="A46" s="135"/>
      <c r="B46" s="147"/>
      <c r="C46" s="147"/>
      <c r="D46" s="390"/>
      <c r="E46" s="148"/>
      <c r="F46" s="149">
        <f t="shared" si="7"/>
        <v>0</v>
      </c>
      <c r="G46" s="148">
        <f t="shared" si="8"/>
        <v>0</v>
      </c>
      <c r="H46" s="150"/>
      <c r="I46" s="151" t="str">
        <f t="shared" si="9"/>
        <v>x</v>
      </c>
      <c r="J46" s="151" t="str">
        <f t="shared" si="10"/>
        <v/>
      </c>
      <c r="K46" s="151" t="str">
        <f t="shared" si="11"/>
        <v/>
      </c>
      <c r="L46" s="151" t="str">
        <f t="shared" si="12"/>
        <v/>
      </c>
      <c r="M46" s="151" t="str">
        <f t="shared" si="13"/>
        <v/>
      </c>
      <c r="N46" s="152"/>
      <c r="O46" s="136"/>
      <c r="BJ46" s="158"/>
      <c r="BK46" s="159"/>
    </row>
    <row r="47" spans="1:63" s="62" customFormat="1" ht="19.5" hidden="1" customHeight="1">
      <c r="A47" s="135"/>
      <c r="B47" s="147"/>
      <c r="C47" s="147"/>
      <c r="D47" s="390"/>
      <c r="E47" s="148"/>
      <c r="F47" s="149">
        <f t="shared" si="7"/>
        <v>0</v>
      </c>
      <c r="G47" s="148">
        <f t="shared" si="8"/>
        <v>0</v>
      </c>
      <c r="H47" s="150"/>
      <c r="I47" s="151" t="str">
        <f t="shared" si="9"/>
        <v>x</v>
      </c>
      <c r="J47" s="151" t="str">
        <f t="shared" si="10"/>
        <v/>
      </c>
      <c r="K47" s="151" t="str">
        <f t="shared" si="11"/>
        <v/>
      </c>
      <c r="L47" s="151" t="str">
        <f t="shared" si="12"/>
        <v/>
      </c>
      <c r="M47" s="151" t="str">
        <f t="shared" si="13"/>
        <v/>
      </c>
      <c r="N47" s="152"/>
      <c r="O47" s="136"/>
      <c r="BJ47" s="158"/>
      <c r="BK47" s="159"/>
    </row>
    <row r="48" spans="1:63" s="62" customFormat="1" ht="19.5" hidden="1" customHeight="1">
      <c r="A48" s="135"/>
      <c r="B48" s="147"/>
      <c r="C48" s="147"/>
      <c r="D48" s="390"/>
      <c r="E48" s="148"/>
      <c r="F48" s="149">
        <f t="shared" si="7"/>
        <v>0</v>
      </c>
      <c r="G48" s="148">
        <f t="shared" si="8"/>
        <v>0</v>
      </c>
      <c r="H48" s="150"/>
      <c r="I48" s="151" t="str">
        <f t="shared" si="9"/>
        <v>x</v>
      </c>
      <c r="J48" s="151" t="str">
        <f t="shared" si="10"/>
        <v/>
      </c>
      <c r="K48" s="151" t="str">
        <f t="shared" si="11"/>
        <v/>
      </c>
      <c r="L48" s="151" t="str">
        <f t="shared" si="12"/>
        <v/>
      </c>
      <c r="M48" s="151" t="str">
        <f t="shared" si="13"/>
        <v/>
      </c>
      <c r="N48" s="152"/>
      <c r="O48" s="136"/>
      <c r="BJ48" s="158"/>
      <c r="BK48" s="159"/>
    </row>
    <row r="49" spans="1:63" s="62" customFormat="1" ht="19.5" hidden="1" customHeight="1">
      <c r="A49" s="135"/>
      <c r="B49" s="147"/>
      <c r="C49" s="147"/>
      <c r="D49" s="390"/>
      <c r="E49" s="148"/>
      <c r="F49" s="149">
        <f t="shared" si="7"/>
        <v>0</v>
      </c>
      <c r="G49" s="148">
        <f t="shared" si="8"/>
        <v>0</v>
      </c>
      <c r="H49" s="150"/>
      <c r="I49" s="151" t="str">
        <f t="shared" si="9"/>
        <v>x</v>
      </c>
      <c r="J49" s="151" t="str">
        <f t="shared" si="10"/>
        <v/>
      </c>
      <c r="K49" s="151" t="str">
        <f t="shared" si="11"/>
        <v/>
      </c>
      <c r="L49" s="151" t="str">
        <f t="shared" si="12"/>
        <v/>
      </c>
      <c r="M49" s="151" t="str">
        <f t="shared" si="13"/>
        <v/>
      </c>
      <c r="N49" s="152"/>
      <c r="O49" s="136"/>
      <c r="BJ49" s="158"/>
      <c r="BK49" s="159"/>
    </row>
    <row r="50" spans="1:63" s="62" customFormat="1" ht="19.5" hidden="1" customHeight="1">
      <c r="A50" s="135"/>
      <c r="B50" s="147"/>
      <c r="C50" s="147"/>
      <c r="D50" s="390"/>
      <c r="E50" s="148"/>
      <c r="F50" s="149">
        <f t="shared" si="7"/>
        <v>0</v>
      </c>
      <c r="G50" s="148">
        <f t="shared" si="8"/>
        <v>0</v>
      </c>
      <c r="H50" s="150"/>
      <c r="I50" s="151" t="str">
        <f t="shared" si="9"/>
        <v>x</v>
      </c>
      <c r="J50" s="151" t="str">
        <f t="shared" si="10"/>
        <v/>
      </c>
      <c r="K50" s="151" t="str">
        <f t="shared" si="11"/>
        <v/>
      </c>
      <c r="L50" s="151" t="str">
        <f t="shared" si="12"/>
        <v/>
      </c>
      <c r="M50" s="151" t="str">
        <f t="shared" si="13"/>
        <v/>
      </c>
      <c r="N50" s="152"/>
      <c r="O50" s="136"/>
      <c r="BJ50" s="158"/>
      <c r="BK50" s="159"/>
    </row>
    <row r="51" spans="1:63" s="62" customFormat="1" ht="27.75" hidden="1" customHeight="1">
      <c r="A51" s="135"/>
      <c r="B51" s="147">
        <f>'Elenco P.I.'!B30</f>
        <v>0</v>
      </c>
      <c r="C51" s="147">
        <f>'Elenco P.I.'!C30</f>
        <v>0</v>
      </c>
      <c r="D51" s="390"/>
      <c r="E51" s="148">
        <f>'Elenco P.I.'!T30</f>
        <v>0</v>
      </c>
      <c r="F51" s="149">
        <f t="shared" si="7"/>
        <v>0</v>
      </c>
      <c r="G51" s="148">
        <f t="shared" si="8"/>
        <v>0</v>
      </c>
      <c r="H51" s="150"/>
      <c r="I51" s="151" t="str">
        <f t="shared" si="9"/>
        <v>x</v>
      </c>
      <c r="J51" s="151" t="str">
        <f t="shared" si="10"/>
        <v/>
      </c>
      <c r="K51" s="151" t="str">
        <f t="shared" si="11"/>
        <v/>
      </c>
      <c r="L51" s="151" t="str">
        <f t="shared" si="12"/>
        <v/>
      </c>
      <c r="M51" s="151" t="str">
        <f t="shared" si="13"/>
        <v/>
      </c>
      <c r="N51" s="152"/>
      <c r="O51" s="136"/>
      <c r="BJ51" s="158"/>
      <c r="BK51" s="159"/>
    </row>
    <row r="52" spans="1:63" s="62" customFormat="1" ht="27.75" hidden="1" customHeight="1">
      <c r="A52" s="135"/>
      <c r="B52" s="147">
        <f>'Elenco P.I.'!B31</f>
        <v>0</v>
      </c>
      <c r="C52" s="147">
        <f>'Elenco P.I.'!C31</f>
        <v>0</v>
      </c>
      <c r="D52" s="390"/>
      <c r="E52" s="148">
        <f>'Elenco P.I.'!T31</f>
        <v>0</v>
      </c>
      <c r="F52" s="149">
        <f t="shared" si="7"/>
        <v>0</v>
      </c>
      <c r="G52" s="148">
        <f t="shared" si="8"/>
        <v>0</v>
      </c>
      <c r="H52" s="150"/>
      <c r="I52" s="151" t="str">
        <f t="shared" si="9"/>
        <v>x</v>
      </c>
      <c r="J52" s="151" t="str">
        <f t="shared" si="10"/>
        <v/>
      </c>
      <c r="K52" s="151" t="str">
        <f t="shared" si="11"/>
        <v/>
      </c>
      <c r="L52" s="151" t="str">
        <f t="shared" si="12"/>
        <v/>
      </c>
      <c r="M52" s="151" t="str">
        <f t="shared" si="13"/>
        <v/>
      </c>
      <c r="N52" s="152"/>
      <c r="O52" s="136"/>
      <c r="BJ52" s="158"/>
      <c r="BK52" s="159"/>
    </row>
    <row r="53" spans="1:63" s="62" customFormat="1" ht="27.75" hidden="1" customHeight="1">
      <c r="A53" s="135"/>
      <c r="B53" s="147">
        <f>'Elenco P.I.'!B32</f>
        <v>0</v>
      </c>
      <c r="C53" s="147">
        <f>'Elenco P.I.'!C32</f>
        <v>0</v>
      </c>
      <c r="D53" s="390"/>
      <c r="E53" s="148">
        <f>'Elenco P.I.'!T32</f>
        <v>0</v>
      </c>
      <c r="F53" s="149">
        <f t="shared" si="7"/>
        <v>0</v>
      </c>
      <c r="G53" s="148">
        <f t="shared" si="8"/>
        <v>0</v>
      </c>
      <c r="H53" s="150"/>
      <c r="I53" s="151" t="str">
        <f t="shared" si="9"/>
        <v>x</v>
      </c>
      <c r="J53" s="151" t="str">
        <f t="shared" si="10"/>
        <v/>
      </c>
      <c r="K53" s="151" t="str">
        <f t="shared" si="11"/>
        <v/>
      </c>
      <c r="L53" s="151" t="str">
        <f t="shared" si="12"/>
        <v/>
      </c>
      <c r="M53" s="151" t="str">
        <f t="shared" si="13"/>
        <v/>
      </c>
      <c r="N53" s="152"/>
      <c r="O53" s="136"/>
      <c r="BJ53" s="158"/>
      <c r="BK53" s="159"/>
    </row>
    <row r="54" spans="1:63" s="62" customFormat="1" ht="27.75" hidden="1" customHeight="1">
      <c r="A54" s="135"/>
      <c r="B54" s="147">
        <f>'Elenco P.I.'!B33</f>
        <v>0</v>
      </c>
      <c r="C54" s="147">
        <f>'Elenco P.I.'!C33</f>
        <v>0</v>
      </c>
      <c r="D54" s="390"/>
      <c r="E54" s="148">
        <f>'Elenco P.I.'!T33</f>
        <v>0</v>
      </c>
      <c r="F54" s="149">
        <f t="shared" si="7"/>
        <v>0</v>
      </c>
      <c r="G54" s="148">
        <f t="shared" si="8"/>
        <v>0</v>
      </c>
      <c r="H54" s="150"/>
      <c r="I54" s="151" t="str">
        <f t="shared" si="9"/>
        <v>x</v>
      </c>
      <c r="J54" s="151" t="str">
        <f t="shared" si="10"/>
        <v/>
      </c>
      <c r="K54" s="151" t="str">
        <f t="shared" si="11"/>
        <v/>
      </c>
      <c r="L54" s="151" t="str">
        <f t="shared" si="12"/>
        <v/>
      </c>
      <c r="M54" s="151" t="str">
        <f t="shared" si="13"/>
        <v/>
      </c>
      <c r="N54" s="152"/>
      <c r="O54" s="136"/>
      <c r="BJ54" s="158"/>
      <c r="BK54" s="159"/>
    </row>
    <row r="55" spans="1:63" s="62" customFormat="1" ht="27.75" hidden="1" customHeight="1">
      <c r="A55" s="135"/>
      <c r="B55" s="147">
        <f>'Elenco P.I.'!B34</f>
        <v>0</v>
      </c>
      <c r="C55" s="147">
        <f>'Elenco P.I.'!C34</f>
        <v>0</v>
      </c>
      <c r="D55" s="390"/>
      <c r="E55" s="148">
        <f>'Elenco P.I.'!T34</f>
        <v>0</v>
      </c>
      <c r="F55" s="149">
        <f t="shared" si="7"/>
        <v>0</v>
      </c>
      <c r="G55" s="148">
        <f t="shared" si="8"/>
        <v>0</v>
      </c>
      <c r="H55" s="150"/>
      <c r="I55" s="151" t="str">
        <f t="shared" si="9"/>
        <v>x</v>
      </c>
      <c r="J55" s="151" t="str">
        <f t="shared" si="10"/>
        <v/>
      </c>
      <c r="K55" s="151" t="str">
        <f t="shared" si="11"/>
        <v/>
      </c>
      <c r="L55" s="151" t="str">
        <f t="shared" si="12"/>
        <v/>
      </c>
      <c r="M55" s="151" t="str">
        <f t="shared" si="13"/>
        <v/>
      </c>
      <c r="N55" s="152"/>
      <c r="O55" s="136"/>
      <c r="BJ55" s="158"/>
      <c r="BK55" s="159"/>
    </row>
    <row r="56" spans="1:63" s="62" customFormat="1" ht="27.75" customHeight="1" thickBot="1">
      <c r="A56" s="135"/>
      <c r="B56" s="462" t="s">
        <v>290</v>
      </c>
      <c r="C56" s="457"/>
      <c r="D56" s="458"/>
      <c r="E56" s="413" t="s">
        <v>285</v>
      </c>
      <c r="F56" s="585" t="s">
        <v>286</v>
      </c>
      <c r="G56" s="585"/>
      <c r="H56" s="585"/>
      <c r="I56" s="481" t="s">
        <v>287</v>
      </c>
      <c r="J56" s="481"/>
      <c r="K56" s="481"/>
      <c r="L56" s="481"/>
      <c r="M56" s="481"/>
      <c r="N56" s="410" t="s">
        <v>288</v>
      </c>
      <c r="O56" s="136"/>
      <c r="BJ56" s="153"/>
      <c r="BK56" s="154"/>
    </row>
    <row r="57" spans="1:63" s="62" customFormat="1" ht="21" customHeight="1">
      <c r="A57" s="135"/>
      <c r="B57" s="463"/>
      <c r="C57" s="460"/>
      <c r="D57" s="461"/>
      <c r="E57" s="155">
        <f>SUM(E30:E56)</f>
        <v>36</v>
      </c>
      <c r="F57" s="585">
        <f>SUM(F32:F38)</f>
        <v>11.428571428571427</v>
      </c>
      <c r="G57" s="585"/>
      <c r="H57" s="585"/>
      <c r="I57" s="156"/>
      <c r="J57" s="160">
        <f>IF(J32="x",G32*F32)+IF(J33="x",G33*F33)+IF(J34="x",G34*F34)+IF(J35="x",G35*F35)+IF(J36="x",G36*F36)+IF(J37="x",G37*F37)+IF(J38="x",G38*F38)+IF(J39="x",G39*F39)+IF(J40="x",G40*F40)+IF(J41="x",G41*F41)+IF(J42="x",G42*F42)+IF(J43="x",G43*F43)+IF(J44="x",G44*F44)+IF(J45="x",G45*F45)+IF(J46="x",G46*F46)+IF(J47="x",G47*F47)+IF(J48="x",G48*F48)+IF(J49="x",G49*F49)+IF(J50="x",G50*F50)+IF(J51="x",G51*F51)+IF(J52="x",G52*F52)+IF(J53="x",G53*F53)+IF(J54="x",G54*F54)+IF(J55="x",G55*F55)</f>
        <v>0</v>
      </c>
      <c r="K57" s="160">
        <f>IF(K32="x",H32*G32)+IF(K33="x",H33*G33)+IF(K34="x",H34*G34)+IF(K35="x",H35*G35)+IF(K36="x",H36*G36)+IF(K37="x",H37*G37)+IF(K38="x",H38*G38)+IF(K39="x",H39*G39)+IF(K40="x",H40*G40)+IF(K41="x",H41*G41)+IF(K42="x",H42*G42)+IF(K43="x",H43*G43)+IF(K44="x",H44*G44)+IF(K45="x",H45*G45)+IF(K46="x",H46*G46)+IF(K47="x",H47*G47)+IF(K48="x",H48*G48)+IF(K49="x",H49*G49)+IF(K50="x",H50*G50)+IF(K51="x",H51*G51)+IF(K52="x",H52*G52)+IF(K53="x",H53*G53)+IF(K54="x",H54*G54)+IF(K55="x",H55*G55)</f>
        <v>0</v>
      </c>
      <c r="L57" s="160">
        <f>IF(L32="x",I32*H32)+IF(L33="x",I33*H33)+IF(L34="x",I34*H34)+IF(L35="x",I35*H35)+IF(L36="x",I36*H36)+IF(L37="x",I37*H37)+IF(L38="x",I38*H38)+IF(L39="x",I39*H39)+IF(L40="x",I40*H40)+IF(L41="x",I41*H41)+IF(L42="x",I42*H42)+IF(L43="x",I43*H43)+IF(L44="x",I44*H44)+IF(L45="x",I45*H45)+IF(L46="x",I46*H46)+IF(L47="x",I47*H47)+IF(L48="x",I48*H48)+IF(L49="x",I49*H49)+IF(L50="x",I50*H50)+IF(L51="x",I51*H51)+IF(L52="x",I52*H52)+IF(L53="x",I53*H53)+IF(L54="x",I54*H54)+IF(L55="x",I55*H55)</f>
        <v>0</v>
      </c>
      <c r="M57" s="160">
        <f>IF(M32="x",J32*I32)+IF(M33="x",J33*I33)+IF(M34="x",J34*I34)+IF(M35="x",J35*I35)+IF(M36="x",J36*I36)+IF(M37="x",J37*I37)+IF(M38="x",J38*I38)+IF(M39="x",J39*I39)+IF(M40="x",J40*I40)+IF(M41="x",J41*I41)+IF(M42="x",J42*I42)+IF(M43="x",J43*I43)+IF(M44="x",J44*I44)+IF(M45="x",J45*I45)+IF(M46="x",J46*I46)+IF(M47="x",J47*I47)+IF(M48="x",J48*I48)+IF(M49="x",J49*I49)+IF(M50="x",J50*I50)+IF(M51="x",J51*I51)+IF(M52="x",J52*I52)+IF(M53="x",J53*I53)+IF(M54="x",J54*I54)+IF(M55="x",J55*I55)</f>
        <v>0</v>
      </c>
      <c r="N57" s="161">
        <f>SUM(J57:M57)</f>
        <v>0</v>
      </c>
      <c r="O57" s="136"/>
      <c r="BJ57" s="158"/>
      <c r="BK57" s="159"/>
    </row>
    <row r="58" spans="1:63" ht="16.5" customHeight="1">
      <c r="A58" s="135"/>
      <c r="B58" s="574" t="s">
        <v>291</v>
      </c>
      <c r="C58" s="575"/>
      <c r="D58" s="576"/>
      <c r="E58" s="583" t="s">
        <v>292</v>
      </c>
      <c r="F58" s="583" t="s">
        <v>293</v>
      </c>
      <c r="G58" s="583" t="s">
        <v>294</v>
      </c>
      <c r="H58" s="584" t="s">
        <v>295</v>
      </c>
      <c r="I58" s="481" t="s">
        <v>296</v>
      </c>
      <c r="J58" s="481"/>
      <c r="K58" s="481"/>
      <c r="L58" s="481"/>
      <c r="M58" s="481"/>
      <c r="N58" s="162"/>
      <c r="O58" s="136"/>
      <c r="BJ58" s="158"/>
    </row>
    <row r="59" spans="1:63" ht="15" customHeight="1">
      <c r="A59" s="135"/>
      <c r="B59" s="577"/>
      <c r="C59" s="578"/>
      <c r="D59" s="579"/>
      <c r="E59" s="583"/>
      <c r="F59" s="583"/>
      <c r="G59" s="583"/>
      <c r="H59" s="584"/>
      <c r="I59" s="143">
        <v>1</v>
      </c>
      <c r="J59" s="143">
        <v>2</v>
      </c>
      <c r="K59" s="143">
        <v>3</v>
      </c>
      <c r="L59" s="143">
        <v>4</v>
      </c>
      <c r="M59" s="143">
        <v>5</v>
      </c>
      <c r="N59" s="571" t="str">
        <f>N29</f>
        <v>NOTE</v>
      </c>
      <c r="O59" s="136"/>
      <c r="BJ59" s="51"/>
      <c r="BK59" s="52"/>
    </row>
    <row r="60" spans="1:63" ht="23.25" customHeight="1">
      <c r="A60" s="135"/>
      <c r="B60" s="580"/>
      <c r="C60" s="581"/>
      <c r="D60" s="582"/>
      <c r="E60" s="583"/>
      <c r="F60" s="583"/>
      <c r="G60" s="583"/>
      <c r="H60" s="584"/>
      <c r="I60" s="144" t="s">
        <v>232</v>
      </c>
      <c r="J60" s="144" t="s">
        <v>233</v>
      </c>
      <c r="K60" s="145" t="s">
        <v>234</v>
      </c>
      <c r="L60" s="145" t="s">
        <v>270</v>
      </c>
      <c r="M60" s="145" t="s">
        <v>271</v>
      </c>
      <c r="N60" s="571"/>
      <c r="O60" s="136"/>
      <c r="BJ60" s="51"/>
      <c r="BK60" s="52"/>
    </row>
    <row r="61" spans="1:63" ht="28.5" customHeight="1">
      <c r="A61" s="135"/>
      <c r="B61" s="163" t="s">
        <v>297</v>
      </c>
      <c r="C61" s="163" t="s">
        <v>298</v>
      </c>
      <c r="D61" s="163" t="s">
        <v>455</v>
      </c>
      <c r="E61" s="583"/>
      <c r="F61" s="583"/>
      <c r="G61" s="583"/>
      <c r="H61" s="584"/>
      <c r="I61" s="410" t="s">
        <v>299</v>
      </c>
      <c r="J61" s="410" t="s">
        <v>300</v>
      </c>
      <c r="K61" s="410" t="s">
        <v>301</v>
      </c>
      <c r="L61" s="410" t="s">
        <v>302</v>
      </c>
      <c r="M61" s="410" t="s">
        <v>303</v>
      </c>
      <c r="N61" s="571"/>
      <c r="O61" s="136"/>
    </row>
    <row r="62" spans="1:63" ht="117" customHeight="1">
      <c r="A62" s="135"/>
      <c r="B62" s="164" t="str">
        <f>Comp.!A7</f>
        <v>Capacità di gestire efficacemente le risorse umane.:Capacità di guidare, coinvolgere e motivare le persone in maniera efficace, per il raggiungimento degli obiettivi assegnati, consi derandoli come valore e risorsa in sé, ottenendo il meglio da ciascuno di loro. Capacità di delegare obiettivi e attività.</v>
      </c>
      <c r="C62" s="164" t="str">
        <f>Comp.!B7</f>
        <v>Il Responsabile: Coinvolge il gruppo di lavoro, promuove la comunicazione, la collaborazione e la partecipazione. Adotta azioni volte ad implementare le competenze professionali dei dipendenti. Valorizza il personale dipendente favorendo l’autonomia e delegando responsabilità.</v>
      </c>
      <c r="D62" s="164"/>
      <c r="E62" s="149">
        <v>10</v>
      </c>
      <c r="F62" s="165">
        <f>(E62/E$82)*40</f>
        <v>3.1746031746031744</v>
      </c>
      <c r="G62" s="166">
        <f t="shared" ref="G62:G80" si="14">H62/100</f>
        <v>0</v>
      </c>
      <c r="H62" s="167"/>
      <c r="I62" s="168" t="str">
        <f>IF($G62&lt;=0.1,IF($G62&gt;=0,"x",""),"")</f>
        <v>x</v>
      </c>
      <c r="J62" s="168" t="str">
        <f>IF(G62&lt;=0.25,IF(G62&gt;=0.11,"x",""),"")</f>
        <v/>
      </c>
      <c r="K62" s="168" t="str">
        <f>IF(G62&lt;=0.5,IF(G62&gt;0.25,"x",""),"")</f>
        <v/>
      </c>
      <c r="L62" s="168" t="str">
        <f>IF(G62&lt;=0.75,IF(G62&gt;=0.51,"x",""),"")</f>
        <v/>
      </c>
      <c r="M62" s="168" t="str">
        <f>IF(G62&lt;=1,IF(G62&gt;0.75,"x",""),"")</f>
        <v/>
      </c>
      <c r="N62" s="169"/>
      <c r="O62" s="136"/>
      <c r="BJ62" s="44"/>
      <c r="BK62" s="44"/>
    </row>
    <row r="63" spans="1:63" ht="204.75" customHeight="1">
      <c r="A63" s="135"/>
      <c r="B63" s="164" t="str">
        <f>Comp.!A8</f>
        <v>Relazione, integrazione, comunicazione:Capacità di relazionarsi nel gruppo di lavoro e con i  colleghi, partecipazione alla vita organizzativa, collabora zione ed integrazione nei processi di servizio</v>
      </c>
      <c r="C63" s="164" t="str">
        <f>Comp.!B8</f>
        <v>Il Responsabile: Intraprende relazioni collaborative e partecipative con colleghi ed amministratori. Possiede una visione d’insieme del proprio lavoro, della propria struttura, dei processi e delle persone. Partecipa attivamente alla vita organizza tiva con atteggiamento propositivo, condividendo informazioni ed esperienze nel lavoro in team. Adotta modalità di ascolto attivo e comunicazione chiara ed empatica con gli interlocutori, gestendo il feedback e l’orientamento all’utente. Propone soluzioni innovative per la gestione di conflitti. Non si spazientisce e non assume atteggiamenti aggressivi. Si relaziona agli altri con rispetto e correttezza e manifesta con il proprio comportamento il rispetto verso le altre persone. Favorisce momenti di confronto collettivi all’interno del gruppo di lavoro. Instaura relazioni professionali efficaci e collaborative all’interno e all’esterno dell’ente.</v>
      </c>
      <c r="D63" s="164"/>
      <c r="E63" s="149">
        <v>10</v>
      </c>
      <c r="F63" s="165">
        <f t="shared" ref="F63:F80" si="15">(E63/E$82)*40</f>
        <v>3.1746031746031744</v>
      </c>
      <c r="G63" s="166">
        <f t="shared" si="14"/>
        <v>0</v>
      </c>
      <c r="H63" s="167"/>
      <c r="I63" s="168" t="str">
        <f>IF($G63&lt;=0.1,IF($G63&gt;=0,"x",""),"")</f>
        <v>x</v>
      </c>
      <c r="J63" s="168" t="str">
        <f>IF(G63&lt;=0.25,IF(G63&gt;=0.11,"x",""),"")</f>
        <v/>
      </c>
      <c r="K63" s="168" t="str">
        <f>IF(G63&lt;=0.5,IF(G63&gt;0.25,"x",""),"")</f>
        <v/>
      </c>
      <c r="L63" s="168" t="str">
        <f>IF(G63&lt;=0.75,IF(G63&gt;=0.51,"x",""),"")</f>
        <v/>
      </c>
      <c r="M63" s="168" t="str">
        <f>IF(G63&lt;=1,IF(G63&gt;0.75,"x",""),"")</f>
        <v/>
      </c>
      <c r="N63" s="169"/>
      <c r="O63" s="136"/>
      <c r="BJ63" s="44"/>
      <c r="BK63" s="44"/>
    </row>
    <row r="64" spans="1:63" ht="261" customHeight="1">
      <c r="A64" s="135"/>
      <c r="B64" s="164" t="str">
        <f>Comp.!A9</f>
        <v>Orientamento alla qualità dei servizi:Capacità di mettere in atto comportamenti di lavoro e decisioni finalizzate alla efficienza dei processi e alla qualità dei prodotti/servizi finali.  Capacità di effettuare regolarmente verifiche sul lavoro (proprio o altrui) per prevenire errori e per garantire il rispetto di un buon livello dei risultati finali.</v>
      </c>
      <c r="C64" s="164" t="str">
        <f>Comp.!B9</f>
        <v xml:space="preserve">Il Responsabile: Monitora i tempi e le scadenze da rispettare, organizzando le attività in funzione dell’obiettivo da raggiungere;                • garantisce la qualità e l’accuratezza del proprio lavoro predisponendo livelli di qualità coerenti con lo standard dell’organizzazione;                                            • individua gli errori, ne comprende le cause e attiva azioni correttive condivise;                     • introduce frequentemente criteri e momenti di monitoraggio e verifica;                      • valuta il processo e il risultato, per individuarne gli errori da cui imparare, le azioni e i ragionamenti positivi da valorizzare e standardizzare;                                    • opera con costanza e precisione nell’esecuzione del proprio lavoro e degli output prodotti. </v>
      </c>
      <c r="D64" s="164"/>
      <c r="E64" s="149">
        <v>10</v>
      </c>
      <c r="F64" s="165">
        <f t="shared" si="15"/>
        <v>3.1746031746031744</v>
      </c>
      <c r="G64" s="166">
        <f t="shared" si="14"/>
        <v>0</v>
      </c>
      <c r="H64" s="167"/>
      <c r="I64" s="151" t="str">
        <f>IF($G64&lt;=0.2,IF($G64&gt;=0,"x",""),"")</f>
        <v>x</v>
      </c>
      <c r="J64" s="151" t="str">
        <f>IF(G64&lt;=0.5,IF(G64&gt;=0.21,"x",""),"")</f>
        <v/>
      </c>
      <c r="K64" s="151" t="str">
        <f>IF(G64&lt;=0.7,IF(G64&gt;=0.51,"x",""),"")</f>
        <v/>
      </c>
      <c r="L64" s="151" t="str">
        <f>IF(G64&lt;=0.9,IF(G64&gt;=0.71,"x",""),"")</f>
        <v/>
      </c>
      <c r="M64" s="151" t="str">
        <f>IF(G64&lt;=1,IF(G64&gt;0.9,"x",""),"")</f>
        <v/>
      </c>
      <c r="N64" s="169"/>
      <c r="O64" s="136"/>
      <c r="BJ64" s="44"/>
      <c r="BK64" s="44"/>
    </row>
    <row r="65" spans="1:63" ht="107.25" customHeight="1">
      <c r="A65" s="135"/>
      <c r="B65" s="164" t="str">
        <f>Comp.!A10</f>
        <v>Integrazione con gli amministratori su obiettivi assegnati. Capacità di tradurre in azioni concrete i piani e i programmi della politica.</v>
      </c>
      <c r="C65" s="164" t="str">
        <f>Comp.!B10</f>
        <v>Il Responsabile: Garantisce efficace assistenza agli organi di governo.  Adatta il proprio tempo lavoro al perseguimento degli obiettivi strategici concordati con la politica e di quelli gestionali concordati con la struttura accogliendo le prioritarie esigenze dell’ente. Presta attenzione alle necessità delle altre aree in particolare quando (formalmente e informalmente) coinvolte in processi lavorativi trasversali rispetto alla propria.</v>
      </c>
      <c r="D65" s="164"/>
      <c r="E65" s="149">
        <v>10</v>
      </c>
      <c r="F65" s="165">
        <f t="shared" si="15"/>
        <v>3.1746031746031744</v>
      </c>
      <c r="G65" s="166">
        <f t="shared" si="14"/>
        <v>0</v>
      </c>
      <c r="H65" s="167"/>
      <c r="I65" s="151" t="str">
        <f t="shared" ref="I65:I80" si="16">IF($G65&lt;=0.2,IF($G65&gt;=0,"x",""),"")</f>
        <v>x</v>
      </c>
      <c r="J65" s="151" t="str">
        <f t="shared" ref="J65:J80" si="17">IF(G65&lt;=0.5,IF(G65&gt;=0.21,"x",""),"")</f>
        <v/>
      </c>
      <c r="K65" s="151" t="str">
        <f>IF(G65&lt;=0.7,IF(G65&gt;0.51,"x",""),"")</f>
        <v/>
      </c>
      <c r="L65" s="151" t="str">
        <f t="shared" ref="L65:L80" si="18">IF(G65&lt;=0.9,IF(G65&gt;=0.71,"x",""),"")</f>
        <v/>
      </c>
      <c r="M65" s="151" t="str">
        <f t="shared" ref="M65:M80" si="19">IF(G65&lt;=1,IF(G65&gt;0.9,"x",""),"")</f>
        <v/>
      </c>
      <c r="N65" s="169"/>
      <c r="O65" s="136"/>
      <c r="BJ65" s="44"/>
      <c r="BK65" s="44"/>
    </row>
    <row r="66" spans="1:63" ht="162" customHeight="1">
      <c r="A66" s="135"/>
      <c r="B66" s="164" t="str">
        <f>Comp.!A11</f>
        <v>Analisi e soluzione dei problemi. Capacità di individuare e comprendere gli aspetti essenziali dei problemi, proporre soluzioni e verificarne gli esiti.</v>
      </c>
      <c r="C66" s="164" t="str">
        <f>Comp.!B11</f>
        <v xml:space="preserve">Il Responsabile: Individua le caratteristiche (variabili o costanti) dei problemi, e le ipotesi di risoluzione degli stessi rispetto alle cause. Verifica l’efficacia della soluzione trovata.  Individua momenti di difficoltà e fornisce contributi concreti per il loro superamento; Comprende le divergenze e previene gli effetti del conflitto; </v>
      </c>
      <c r="D66" s="164"/>
      <c r="E66" s="149">
        <v>10</v>
      </c>
      <c r="F66" s="165">
        <f t="shared" si="15"/>
        <v>3.1746031746031744</v>
      </c>
      <c r="G66" s="166">
        <f t="shared" si="14"/>
        <v>0</v>
      </c>
      <c r="H66" s="167"/>
      <c r="I66" s="151" t="str">
        <f t="shared" si="16"/>
        <v>x</v>
      </c>
      <c r="J66" s="151" t="str">
        <f t="shared" si="17"/>
        <v/>
      </c>
      <c r="K66" s="151" t="str">
        <f>IF(G66&lt;=0.7,IF(G66&gt;0.51,"x",""),"")</f>
        <v/>
      </c>
      <c r="L66" s="151" t="str">
        <f t="shared" si="18"/>
        <v/>
      </c>
      <c r="M66" s="151" t="str">
        <f t="shared" si="19"/>
        <v/>
      </c>
      <c r="N66" s="169"/>
      <c r="O66" s="136"/>
      <c r="BJ66" s="44"/>
      <c r="BK66" s="44"/>
    </row>
    <row r="67" spans="1:63" ht="220.5" customHeight="1">
      <c r="A67" s="135"/>
      <c r="B67" s="164" t="str">
        <f>Comp.!A12</f>
        <v>Rapporti con l’utenza:Capacità di cogliere le esigenze dei clienti interni ed esterni orientando costantemente la propria attività al soddisfacimento delle loro esigenze, coerentemente con l’ organizzazione dei servizi.</v>
      </c>
      <c r="C67" s="164" t="str">
        <f>Comp.!B12</f>
        <v>Il Responsabile: Adotta una modalità di ascolto attivo e garantisce adeguata accoglienza dell’utenza; Organizza e gestisce l’orario di servizio in relazione alle esigenze dell’utenza. Gestisce il feedback. Presidia sull’ adeguata gestione dei rapporti con l’utenza da parte dei propri collaboratori. nformazioni circa il servizio erogato dalla propria struttura per orientare l’utenza esterna (es. segnaletica interna, accessibilità, portali on line per il cittadino). Si attiva in modo coerente e tempestivo per la soddisfazione del bisogno espresso dall’utenza.</v>
      </c>
      <c r="D67" s="164"/>
      <c r="E67" s="149">
        <v>10</v>
      </c>
      <c r="F67" s="165">
        <f t="shared" si="15"/>
        <v>3.1746031746031744</v>
      </c>
      <c r="G67" s="166">
        <f t="shared" si="14"/>
        <v>0</v>
      </c>
      <c r="H67" s="167"/>
      <c r="I67" s="151" t="str">
        <f t="shared" si="16"/>
        <v>x</v>
      </c>
      <c r="J67" s="151" t="str">
        <f t="shared" si="17"/>
        <v/>
      </c>
      <c r="K67" s="151" t="str">
        <f t="shared" ref="K67:K80" si="20">IF(G67&lt;=0.7,IF(G67&gt;=0.51,"x",""),"")</f>
        <v/>
      </c>
      <c r="L67" s="151" t="str">
        <f t="shared" si="18"/>
        <v/>
      </c>
      <c r="M67" s="151" t="str">
        <f t="shared" si="19"/>
        <v/>
      </c>
      <c r="N67" s="169"/>
      <c r="O67" s="136"/>
      <c r="BJ67" s="44"/>
      <c r="BK67" s="44"/>
    </row>
    <row r="68" spans="1:63" ht="146.25" customHeight="1">
      <c r="A68" s="135"/>
      <c r="B68" s="164" t="str">
        <f>Comp.!A13</f>
        <v>Orientamento al risultato: Capacità di lavorare per il perseguimento di obiettivi, anche attraverso la autodeter minazione degli stessi, definendo livelli di prestazione sfidanti. Applica zione costante al raggiungimento dei risultati di competenza. Capacità di essere efficace finalizzando con continuità le proprie e altrui attività al conseguimento dei risultati</v>
      </c>
      <c r="C68" s="164" t="str">
        <f>Comp.!B13</f>
        <v>Il Responsabile: Persevera nel raggiungimento del risultato e non si scoraggia di fronte ad errori e ad insuccessi;  individua e ricerca tutte le strategie per conseguire il risultato; riconosce le priorità e le urgenze nella prospettiva di raggiungere il risultato; coinvolge e guida il gruppo verso il risultato da raggiungere; agisce coerentemente agli impegni presi, influenzando attivamente e positivamente gli eventi; sollecita o promuove la collaborazione con gli altri Responsabili coinvolti nel proprio obiettivo;</v>
      </c>
      <c r="D68" s="164"/>
      <c r="E68" s="149">
        <v>10</v>
      </c>
      <c r="F68" s="165">
        <f t="shared" si="15"/>
        <v>3.1746031746031744</v>
      </c>
      <c r="G68" s="166">
        <f t="shared" si="14"/>
        <v>0</v>
      </c>
      <c r="H68" s="167"/>
      <c r="I68" s="151" t="str">
        <f t="shared" si="16"/>
        <v>x</v>
      </c>
      <c r="J68" s="151" t="str">
        <f t="shared" si="17"/>
        <v/>
      </c>
      <c r="K68" s="151" t="str">
        <f t="shared" si="20"/>
        <v/>
      </c>
      <c r="L68" s="151" t="str">
        <f t="shared" si="18"/>
        <v/>
      </c>
      <c r="M68" s="151" t="str">
        <f t="shared" si="19"/>
        <v/>
      </c>
      <c r="N68" s="169"/>
      <c r="O68" s="136"/>
      <c r="BJ68" s="44"/>
      <c r="BK68" s="44"/>
    </row>
    <row r="69" spans="1:63" ht="213" customHeight="1">
      <c r="A69" s="135"/>
      <c r="B69" s="164" t="str">
        <f>Comp.!A14</f>
        <v xml:space="preserve">Iniziativa: Capacità di attivarsi in modo autonomo nell'ambito delle proprie responsabilità e dei propri compiti, senza attendere indicazioni dagli altri e senza subire gli eventi. </v>
      </c>
      <c r="C69" s="164" t="str">
        <f>Comp.!B14</f>
        <v>Il Responsabile: Reagisce attivamente nelle situazioni, anche in situazioni eccezionali e/o di crisi, individuando i margini di azione e di miglioramento; Presidia tutti gli ambiti di discrezionalità consentiti dal ruolo, assumendosi le proprie responsabilità; • cerca stimoli, occasioni di miglioramento e perfezionamento del proprio lavoro e della propria organizzazione; • propone spontaneamente idee, osservazioni, interpretazioni, soluzioni; • chiede chiarimenti e pone domande per comprendere la realtà organizzativa e gli avvenimenti; • anticipa e gestisce situazioni ed eventi; • interviene in prima persona, senza la sollecitazione di altri, su quanto causa perdite di tempo e di risorse; • affronta con passione ed energia l’attività lavorativa.</v>
      </c>
      <c r="D69" s="164"/>
      <c r="E69" s="149">
        <v>10</v>
      </c>
      <c r="F69" s="165">
        <f t="shared" si="15"/>
        <v>3.1746031746031744</v>
      </c>
      <c r="G69" s="166">
        <f t="shared" si="14"/>
        <v>0</v>
      </c>
      <c r="H69" s="167"/>
      <c r="I69" s="151" t="str">
        <f t="shared" si="16"/>
        <v>x</v>
      </c>
      <c r="J69" s="151" t="str">
        <f t="shared" si="17"/>
        <v/>
      </c>
      <c r="K69" s="151" t="str">
        <f t="shared" si="20"/>
        <v/>
      </c>
      <c r="L69" s="151" t="str">
        <f t="shared" si="18"/>
        <v/>
      </c>
      <c r="M69" s="151" t="str">
        <f t="shared" si="19"/>
        <v/>
      </c>
      <c r="N69" s="169"/>
      <c r="O69" s="136"/>
      <c r="BJ69" s="44"/>
      <c r="BK69" s="44"/>
    </row>
    <row r="70" spans="1:63" ht="38.25" hidden="1" customHeight="1">
      <c r="A70" s="135"/>
      <c r="B70" s="164" t="e">
        <f>IF([2]Comportamenti!C13="x",[2]Comportamenti!A13,0)</f>
        <v>#REF!</v>
      </c>
      <c r="C70" s="170"/>
      <c r="D70" s="170"/>
      <c r="E70" s="149"/>
      <c r="F70" s="165">
        <f t="shared" si="15"/>
        <v>0</v>
      </c>
      <c r="G70" s="166">
        <f t="shared" si="14"/>
        <v>1</v>
      </c>
      <c r="H70" s="167">
        <v>100</v>
      </c>
      <c r="I70" s="151" t="str">
        <f t="shared" si="16"/>
        <v/>
      </c>
      <c r="J70" s="151" t="str">
        <f t="shared" si="17"/>
        <v/>
      </c>
      <c r="K70" s="151" t="str">
        <f t="shared" si="20"/>
        <v/>
      </c>
      <c r="L70" s="151" t="str">
        <f t="shared" si="18"/>
        <v/>
      </c>
      <c r="M70" s="151" t="str">
        <f t="shared" si="19"/>
        <v>x</v>
      </c>
      <c r="N70" s="169"/>
      <c r="O70" s="136"/>
      <c r="BJ70" s="44"/>
      <c r="BK70" s="44"/>
    </row>
    <row r="71" spans="1:63" ht="38.25" hidden="1" customHeight="1">
      <c r="A71" s="135"/>
      <c r="B71" s="170"/>
      <c r="C71" s="170"/>
      <c r="D71" s="170"/>
      <c r="E71" s="149"/>
      <c r="F71" s="165">
        <f t="shared" si="15"/>
        <v>0</v>
      </c>
      <c r="G71" s="166">
        <f t="shared" si="14"/>
        <v>1</v>
      </c>
      <c r="H71" s="167">
        <v>100</v>
      </c>
      <c r="I71" s="151" t="str">
        <f t="shared" si="16"/>
        <v/>
      </c>
      <c r="J71" s="151" t="str">
        <f t="shared" si="17"/>
        <v/>
      </c>
      <c r="K71" s="151" t="str">
        <f t="shared" si="20"/>
        <v/>
      </c>
      <c r="L71" s="151" t="str">
        <f t="shared" si="18"/>
        <v/>
      </c>
      <c r="M71" s="151" t="str">
        <f t="shared" si="19"/>
        <v>x</v>
      </c>
      <c r="N71" s="169"/>
      <c r="O71" s="136"/>
      <c r="BJ71" s="44"/>
      <c r="BK71" s="44"/>
    </row>
    <row r="72" spans="1:63" ht="38.25" hidden="1" customHeight="1">
      <c r="A72" s="135"/>
      <c r="B72" s="170"/>
      <c r="C72" s="170"/>
      <c r="D72" s="170"/>
      <c r="E72" s="149"/>
      <c r="F72" s="165">
        <f t="shared" si="15"/>
        <v>0</v>
      </c>
      <c r="G72" s="166">
        <f t="shared" si="14"/>
        <v>1</v>
      </c>
      <c r="H72" s="167">
        <v>100</v>
      </c>
      <c r="I72" s="151" t="str">
        <f t="shared" si="16"/>
        <v/>
      </c>
      <c r="J72" s="151" t="str">
        <f t="shared" si="17"/>
        <v/>
      </c>
      <c r="K72" s="151" t="str">
        <f t="shared" si="20"/>
        <v/>
      </c>
      <c r="L72" s="151" t="str">
        <f t="shared" si="18"/>
        <v/>
      </c>
      <c r="M72" s="151" t="str">
        <f t="shared" si="19"/>
        <v>x</v>
      </c>
      <c r="N72" s="169"/>
      <c r="O72" s="136"/>
      <c r="BJ72" s="44"/>
      <c r="BK72" s="44"/>
    </row>
    <row r="73" spans="1:63" ht="38.25" hidden="1" customHeight="1">
      <c r="A73" s="135"/>
      <c r="B73" s="170"/>
      <c r="C73" s="170"/>
      <c r="D73" s="170"/>
      <c r="E73" s="149"/>
      <c r="F73" s="165">
        <f t="shared" si="15"/>
        <v>0</v>
      </c>
      <c r="G73" s="166">
        <f t="shared" si="14"/>
        <v>1</v>
      </c>
      <c r="H73" s="167">
        <v>100</v>
      </c>
      <c r="I73" s="151" t="str">
        <f t="shared" si="16"/>
        <v/>
      </c>
      <c r="J73" s="151" t="str">
        <f t="shared" si="17"/>
        <v/>
      </c>
      <c r="K73" s="151" t="str">
        <f t="shared" si="20"/>
        <v/>
      </c>
      <c r="L73" s="151" t="str">
        <f t="shared" si="18"/>
        <v/>
      </c>
      <c r="M73" s="151" t="str">
        <f t="shared" si="19"/>
        <v>x</v>
      </c>
      <c r="N73" s="169"/>
      <c r="O73" s="136"/>
      <c r="BJ73" s="44"/>
      <c r="BK73" s="44"/>
    </row>
    <row r="74" spans="1:63" ht="38.25" hidden="1" customHeight="1">
      <c r="A74" s="135"/>
      <c r="B74" s="170"/>
      <c r="C74" s="170"/>
      <c r="D74" s="170"/>
      <c r="E74" s="149"/>
      <c r="F74" s="165">
        <f t="shared" si="15"/>
        <v>0</v>
      </c>
      <c r="G74" s="166">
        <f t="shared" si="14"/>
        <v>1</v>
      </c>
      <c r="H74" s="167">
        <v>100</v>
      </c>
      <c r="I74" s="151" t="str">
        <f t="shared" si="16"/>
        <v/>
      </c>
      <c r="J74" s="151" t="str">
        <f t="shared" si="17"/>
        <v/>
      </c>
      <c r="K74" s="151" t="str">
        <f t="shared" si="20"/>
        <v/>
      </c>
      <c r="L74" s="151" t="str">
        <f t="shared" si="18"/>
        <v/>
      </c>
      <c r="M74" s="151" t="str">
        <f t="shared" si="19"/>
        <v>x</v>
      </c>
      <c r="N74" s="169"/>
      <c r="O74" s="136"/>
      <c r="BJ74" s="44"/>
      <c r="BK74" s="44"/>
    </row>
    <row r="75" spans="1:63" ht="38.25" hidden="1" customHeight="1">
      <c r="A75" s="135"/>
      <c r="B75" s="170"/>
      <c r="C75" s="170"/>
      <c r="D75" s="170"/>
      <c r="E75" s="149"/>
      <c r="F75" s="165">
        <f t="shared" si="15"/>
        <v>0</v>
      </c>
      <c r="G75" s="166">
        <f t="shared" si="14"/>
        <v>1</v>
      </c>
      <c r="H75" s="167">
        <v>100</v>
      </c>
      <c r="I75" s="151" t="str">
        <f t="shared" si="16"/>
        <v/>
      </c>
      <c r="J75" s="151" t="str">
        <f t="shared" si="17"/>
        <v/>
      </c>
      <c r="K75" s="151" t="str">
        <f t="shared" si="20"/>
        <v/>
      </c>
      <c r="L75" s="151" t="str">
        <f t="shared" si="18"/>
        <v/>
      </c>
      <c r="M75" s="151" t="str">
        <f t="shared" si="19"/>
        <v>x</v>
      </c>
      <c r="N75" s="169"/>
      <c r="O75" s="136"/>
      <c r="BJ75" s="44"/>
      <c r="BK75" s="44"/>
    </row>
    <row r="76" spans="1:63" ht="38.25" hidden="1" customHeight="1">
      <c r="A76" s="135"/>
      <c r="B76" s="170"/>
      <c r="C76" s="170"/>
      <c r="D76" s="170"/>
      <c r="E76" s="149"/>
      <c r="F76" s="165">
        <f t="shared" si="15"/>
        <v>0</v>
      </c>
      <c r="G76" s="166">
        <f t="shared" si="14"/>
        <v>1</v>
      </c>
      <c r="H76" s="167">
        <v>100</v>
      </c>
      <c r="I76" s="151" t="str">
        <f t="shared" si="16"/>
        <v/>
      </c>
      <c r="J76" s="151" t="str">
        <f t="shared" si="17"/>
        <v/>
      </c>
      <c r="K76" s="151" t="str">
        <f t="shared" si="20"/>
        <v/>
      </c>
      <c r="L76" s="151" t="str">
        <f t="shared" si="18"/>
        <v/>
      </c>
      <c r="M76" s="151" t="str">
        <f t="shared" si="19"/>
        <v>x</v>
      </c>
      <c r="N76" s="169"/>
      <c r="O76" s="136"/>
      <c r="BJ76" s="44"/>
      <c r="BK76" s="44"/>
    </row>
    <row r="77" spans="1:63" ht="38.25" hidden="1" customHeight="1">
      <c r="A77" s="135"/>
      <c r="B77" s="170"/>
      <c r="C77" s="170"/>
      <c r="D77" s="170"/>
      <c r="E77" s="149"/>
      <c r="F77" s="165">
        <f t="shared" si="15"/>
        <v>0</v>
      </c>
      <c r="G77" s="166">
        <f t="shared" si="14"/>
        <v>1</v>
      </c>
      <c r="H77" s="167">
        <v>100</v>
      </c>
      <c r="I77" s="151" t="str">
        <f t="shared" si="16"/>
        <v/>
      </c>
      <c r="J77" s="151" t="str">
        <f t="shared" si="17"/>
        <v/>
      </c>
      <c r="K77" s="151" t="str">
        <f t="shared" si="20"/>
        <v/>
      </c>
      <c r="L77" s="151" t="str">
        <f t="shared" si="18"/>
        <v/>
      </c>
      <c r="M77" s="151" t="str">
        <f t="shared" si="19"/>
        <v>x</v>
      </c>
      <c r="N77" s="169"/>
      <c r="O77" s="136"/>
      <c r="BJ77" s="44"/>
      <c r="BK77" s="44"/>
    </row>
    <row r="78" spans="1:63" ht="38.25" hidden="1" customHeight="1">
      <c r="A78" s="135"/>
      <c r="B78" s="170"/>
      <c r="C78" s="170"/>
      <c r="D78" s="170"/>
      <c r="E78" s="149"/>
      <c r="F78" s="165">
        <f t="shared" si="15"/>
        <v>0</v>
      </c>
      <c r="G78" s="166">
        <f>H78/100</f>
        <v>1</v>
      </c>
      <c r="H78" s="167">
        <v>100</v>
      </c>
      <c r="I78" s="151" t="str">
        <f t="shared" si="16"/>
        <v/>
      </c>
      <c r="J78" s="151" t="str">
        <f t="shared" si="17"/>
        <v/>
      </c>
      <c r="K78" s="151" t="str">
        <f t="shared" si="20"/>
        <v/>
      </c>
      <c r="L78" s="151" t="str">
        <f t="shared" si="18"/>
        <v/>
      </c>
      <c r="M78" s="151" t="str">
        <f t="shared" si="19"/>
        <v>x</v>
      </c>
      <c r="N78" s="169"/>
      <c r="O78" s="136"/>
    </row>
    <row r="79" spans="1:63" ht="38.25" hidden="1" customHeight="1">
      <c r="A79" s="135"/>
      <c r="B79" s="170"/>
      <c r="C79" s="170"/>
      <c r="D79" s="170"/>
      <c r="E79" s="149"/>
      <c r="F79" s="165">
        <f t="shared" si="15"/>
        <v>0</v>
      </c>
      <c r="G79" s="166">
        <f>H79/100</f>
        <v>1</v>
      </c>
      <c r="H79" s="167">
        <v>100</v>
      </c>
      <c r="I79" s="151" t="str">
        <f t="shared" si="16"/>
        <v/>
      </c>
      <c r="J79" s="151" t="str">
        <f t="shared" si="17"/>
        <v/>
      </c>
      <c r="K79" s="151" t="str">
        <f t="shared" si="20"/>
        <v/>
      </c>
      <c r="L79" s="151" t="str">
        <f t="shared" si="18"/>
        <v/>
      </c>
      <c r="M79" s="151" t="str">
        <f t="shared" si="19"/>
        <v>x</v>
      </c>
      <c r="N79" s="169"/>
      <c r="O79" s="136"/>
    </row>
    <row r="80" spans="1:63" ht="57" customHeight="1">
      <c r="A80" s="135"/>
      <c r="B80" s="164" t="s">
        <v>304</v>
      </c>
      <c r="C80" s="164" t="s">
        <v>305</v>
      </c>
      <c r="D80" s="164"/>
      <c r="E80" s="149">
        <v>10</v>
      </c>
      <c r="F80" s="165">
        <f t="shared" si="15"/>
        <v>3.1746031746031744</v>
      </c>
      <c r="G80" s="166">
        <f t="shared" si="14"/>
        <v>0</v>
      </c>
      <c r="H80" s="167"/>
      <c r="I80" s="151" t="str">
        <f t="shared" si="16"/>
        <v>x</v>
      </c>
      <c r="J80" s="151" t="str">
        <f t="shared" si="17"/>
        <v/>
      </c>
      <c r="K80" s="151" t="str">
        <f t="shared" si="20"/>
        <v/>
      </c>
      <c r="L80" s="151" t="str">
        <f t="shared" si="18"/>
        <v/>
      </c>
      <c r="M80" s="151" t="str">
        <f t="shared" si="19"/>
        <v/>
      </c>
      <c r="N80" s="169"/>
      <c r="O80" s="136"/>
    </row>
    <row r="81" spans="1:63" s="62" customFormat="1" ht="33" customHeight="1">
      <c r="A81" s="135"/>
      <c r="B81" s="572" t="s">
        <v>306</v>
      </c>
      <c r="C81" s="572"/>
      <c r="D81" s="415"/>
      <c r="E81" s="171">
        <f>SUM(E62:E80)</f>
        <v>90</v>
      </c>
      <c r="F81" s="573" t="s">
        <v>307</v>
      </c>
      <c r="G81" s="573"/>
      <c r="H81" s="573"/>
      <c r="I81" s="572" t="s">
        <v>287</v>
      </c>
      <c r="J81" s="572"/>
      <c r="K81" s="572"/>
      <c r="L81" s="572"/>
      <c r="M81" s="572"/>
      <c r="N81" s="415" t="s">
        <v>288</v>
      </c>
      <c r="O81" s="136"/>
      <c r="BJ81" s="158"/>
      <c r="BK81" s="159"/>
    </row>
    <row r="82" spans="1:63" s="62" customFormat="1" ht="22.5" customHeight="1">
      <c r="A82" s="135"/>
      <c r="B82" s="572" t="s">
        <v>308</v>
      </c>
      <c r="C82" s="572"/>
      <c r="D82" s="415"/>
      <c r="E82" s="171">
        <f>E81+E57</f>
        <v>126</v>
      </c>
      <c r="F82" s="573">
        <f>F80+F69+F68+F67+F66+F65+F64+F63+F62+F57</f>
        <v>40</v>
      </c>
      <c r="G82" s="573"/>
      <c r="H82" s="573"/>
      <c r="I82" s="172"/>
      <c r="J82" s="173">
        <f>IF(J62="x",G62*F62)+IF(J63="x",G63*F63)+IF(J64="x",G64*F64)+IF(J65="x",G65*F65)+IF(J66="x",G66*F66)+IF(J67="x",G67*F67)+IF(J68="x",G68*F68)+IF(J69="x",G69*F69)+IF(J70="x",G70*F70)+IF(J71="x",G71*F71)+IF(J72="x",G72*F72)+IF(J73="x",G73*F73)+IF(J74="x",G74*F74)+IF(J75="x",G75*F75)+IF(J76="x",G76*F76)+IF(J77="x",G77*F77)+IF(J78="x",G78*F78)+IF(J79="x",G79*F79)+IF(J80="x",G80*F80)</f>
        <v>0</v>
      </c>
      <c r="K82" s="173">
        <f>IF(K62="x",G62*F62)+IF(K63="x",G63*F63)+IF(K64="x",G64*F64)+IF(K65="x",G65*F65)+IF(K66="x",G66*F66)+IF(K67="x",G67*F67)+IF(K68="x",G68*F68)+IF(K69="x",G69*F69)+IF(K70="x",G70*F70)+IF(K71="x",G71*F71)+IF(K72="x",G72*F72)+IF(K73="x",G73*F73)+IF(K74="x",G74*F74)+IF(K75="x",G75*F75)+IF(K76="x",G76*F76)+IF(K77="x",G77*F77)+IF(K78="x",G78*F78)+IF(K79="x",G79*F79)+IF(K80="x",G80*F80)</f>
        <v>0</v>
      </c>
      <c r="L82" s="173">
        <f>IF(L62="x",G62*F62)+IF(L63="x",G63*F63)+IF(L64="x",G64*F64)+IF(L65="x",G65*F65)+IF(L66="x",G66*F66)+IF(L67="x",G67*F67)+IF(L68="x",G68*F68)+IF(L69="x",G69*F69)+IF(L70="x",G70*F70)+IF(L71="x",G71*F71)+IF(L72="x",G72*F72)+IF(L73="x",G73*F73)+IF(L74="x",G74*F74)+IF(L75="x",G75*F75)+IF(L76="x",G76*F76)+IF(L77="x",G77*F77)+IF(L78="x",G78*F78)+IF(L79="x",G79*F79)+IF(L80="x",G80*F80)</f>
        <v>0</v>
      </c>
      <c r="M82" s="173">
        <f>IF(M62="x",G62*F62)+IF(M63="x",G63*F63)+IF(M64="x",G64*F64)+IF(M65="x",G65*F65)+IF(M66="x",G66*F66)+IF(M67="x",G67*F67)+IF(M68="x",G68*F68)+IF(M69="x",G69*F69)+IF(M70="x",G70*F70)+IF(M71="x",G71*F71)+IF(M72="x",G72*F72)+IF(M73="x",G73*F73)+IF(M74="x",G74*F74)+IF(M75="x",G75*F75)+IF(M76="x",G76*F76)+IF(M77="x",G77*F77)+IF(M78="x",G78*F78)+IF(M79="x",G79*F79)+IF(M80="x",G80*F80)</f>
        <v>0</v>
      </c>
      <c r="N82" s="174">
        <f>SUM(I82:M82)</f>
        <v>0</v>
      </c>
      <c r="O82" s="136"/>
      <c r="BJ82" s="159"/>
      <c r="BK82" s="159"/>
    </row>
    <row r="83" spans="1:63" ht="8.25" customHeight="1">
      <c r="A83" s="135"/>
      <c r="B83" s="55"/>
      <c r="C83" s="55"/>
      <c r="D83" s="55"/>
      <c r="E83" s="55"/>
      <c r="F83" s="55"/>
      <c r="G83" s="55"/>
      <c r="H83" s="55"/>
      <c r="I83" s="55"/>
      <c r="J83" s="55"/>
      <c r="K83" s="55"/>
      <c r="L83" s="55"/>
      <c r="M83" s="55"/>
      <c r="N83" s="55"/>
      <c r="O83" s="136"/>
    </row>
    <row r="84" spans="1:63" ht="18" customHeight="1" thickBot="1">
      <c r="A84" s="135"/>
      <c r="B84" s="55"/>
      <c r="C84" s="55"/>
      <c r="D84" s="55"/>
      <c r="E84" s="55"/>
      <c r="F84" s="55"/>
      <c r="G84" s="55"/>
      <c r="H84" s="55"/>
      <c r="I84" s="55"/>
      <c r="J84" s="55"/>
      <c r="K84" s="55"/>
      <c r="L84" s="55"/>
      <c r="M84" s="55"/>
      <c r="N84" s="55"/>
      <c r="O84" s="136"/>
    </row>
    <row r="85" spans="1:63" ht="15.75" customHeight="1" thickTop="1" thickBot="1">
      <c r="A85" s="135"/>
      <c r="B85" s="451" t="s">
        <v>309</v>
      </c>
      <c r="C85" s="451"/>
      <c r="D85" s="409"/>
      <c r="E85" s="409"/>
      <c r="F85" s="175"/>
      <c r="G85" s="409"/>
      <c r="H85" s="409"/>
      <c r="I85" s="176">
        <f>N27</f>
        <v>0</v>
      </c>
      <c r="J85" s="177"/>
      <c r="K85" s="178">
        <f>I85/60</f>
        <v>0</v>
      </c>
      <c r="L85" s="411"/>
      <c r="M85" s="55"/>
      <c r="N85" s="55"/>
      <c r="O85" s="136"/>
    </row>
    <row r="86" spans="1:63" ht="15.75" customHeight="1" thickTop="1">
      <c r="A86" s="135"/>
      <c r="B86" s="55"/>
      <c r="C86" s="55"/>
      <c r="D86" s="55"/>
      <c r="E86" s="55"/>
      <c r="F86" s="55"/>
      <c r="G86" s="47"/>
      <c r="H86" s="47"/>
      <c r="I86" s="55"/>
      <c r="J86" s="177"/>
      <c r="K86" s="177"/>
      <c r="L86" s="55"/>
      <c r="M86" s="55"/>
      <c r="N86" s="55"/>
      <c r="O86" s="136"/>
    </row>
    <row r="87" spans="1:63" ht="4.5" customHeight="1">
      <c r="A87" s="567"/>
      <c r="B87" s="507"/>
      <c r="C87" s="507"/>
      <c r="D87" s="507"/>
      <c r="E87" s="507"/>
      <c r="F87" s="507"/>
      <c r="G87" s="507"/>
      <c r="H87" s="507"/>
      <c r="I87" s="507"/>
      <c r="J87" s="507"/>
      <c r="K87" s="507"/>
      <c r="L87" s="507"/>
      <c r="M87" s="507"/>
      <c r="N87" s="507"/>
      <c r="O87" s="568"/>
    </row>
    <row r="88" spans="1:63" ht="19.5" customHeight="1" thickBot="1">
      <c r="A88" s="135"/>
      <c r="B88" s="55"/>
      <c r="C88" s="55"/>
      <c r="D88" s="55"/>
      <c r="E88" s="55"/>
      <c r="F88" s="55"/>
      <c r="G88" s="47"/>
      <c r="H88" s="47"/>
      <c r="I88" s="55"/>
      <c r="J88" s="177"/>
      <c r="K88" s="177"/>
      <c r="L88" s="55"/>
      <c r="M88" s="55"/>
      <c r="N88" s="55"/>
      <c r="O88" s="136"/>
    </row>
    <row r="89" spans="1:63" ht="15.75" customHeight="1" thickTop="1" thickBot="1">
      <c r="A89" s="135"/>
      <c r="B89" s="180"/>
      <c r="C89" s="569" t="s">
        <v>310</v>
      </c>
      <c r="D89" s="569"/>
      <c r="E89" s="569"/>
      <c r="F89" s="569"/>
      <c r="G89" s="569"/>
      <c r="H89" s="570"/>
      <c r="I89" s="176">
        <f>I85</f>
        <v>0</v>
      </c>
      <c r="J89" s="55"/>
      <c r="K89" s="55"/>
      <c r="L89" s="55"/>
      <c r="M89" s="55"/>
      <c r="N89" s="55"/>
      <c r="O89" s="136"/>
    </row>
    <row r="90" spans="1:63" ht="7.5" customHeight="1" thickTop="1">
      <c r="A90" s="135"/>
      <c r="B90" s="180"/>
      <c r="C90" s="180"/>
      <c r="D90" s="180"/>
      <c r="E90" s="409"/>
      <c r="F90" s="409"/>
      <c r="G90" s="409"/>
      <c r="H90" s="409"/>
      <c r="I90" s="55"/>
      <c r="J90" s="55"/>
      <c r="K90" s="55"/>
      <c r="L90" s="55"/>
      <c r="M90" s="55"/>
      <c r="N90" s="55"/>
      <c r="O90" s="136"/>
    </row>
    <row r="91" spans="1:63" ht="3.75" customHeight="1" thickBot="1">
      <c r="A91" s="135"/>
      <c r="B91" s="180"/>
      <c r="C91" s="180"/>
      <c r="D91" s="180"/>
      <c r="E91" s="55"/>
      <c r="F91" s="55"/>
      <c r="G91" s="47"/>
      <c r="H91" s="47"/>
      <c r="I91" s="55"/>
      <c r="J91" s="47"/>
      <c r="K91" s="55"/>
      <c r="L91" s="55"/>
      <c r="M91" s="55"/>
      <c r="N91" s="55"/>
      <c r="O91" s="136"/>
    </row>
    <row r="92" spans="1:63" ht="16.5" customHeight="1" thickTop="1" thickBot="1">
      <c r="A92" s="135"/>
      <c r="B92" s="55" t="s">
        <v>311</v>
      </c>
      <c r="C92" s="569" t="s">
        <v>312</v>
      </c>
      <c r="D92" s="569"/>
      <c r="E92" s="569"/>
      <c r="F92" s="569"/>
      <c r="G92" s="569"/>
      <c r="H92" s="570"/>
      <c r="I92" s="176">
        <f>N57</f>
        <v>0</v>
      </c>
      <c r="J92" s="47"/>
      <c r="K92" s="178">
        <f>(I85+I92+I94)/100</f>
        <v>0</v>
      </c>
      <c r="L92" s="411" t="s">
        <v>313</v>
      </c>
      <c r="M92" s="178"/>
      <c r="N92" s="55"/>
      <c r="O92" s="136"/>
    </row>
    <row r="93" spans="1:63" ht="9.75" customHeight="1" thickTop="1" thickBot="1">
      <c r="A93" s="135"/>
      <c r="B93" s="180"/>
      <c r="C93" s="180"/>
      <c r="D93" s="180"/>
      <c r="E93" s="55"/>
      <c r="F93" s="55"/>
      <c r="G93" s="47"/>
      <c r="H93" s="47"/>
      <c r="I93" s="55"/>
      <c r="J93" s="177"/>
      <c r="K93" s="177"/>
      <c r="L93" s="55"/>
      <c r="M93" s="55"/>
      <c r="N93" s="55"/>
      <c r="O93" s="136"/>
    </row>
    <row r="94" spans="1:63" ht="15.75" customHeight="1" thickTop="1" thickBot="1">
      <c r="A94" s="135"/>
      <c r="B94" s="180"/>
      <c r="C94" s="569" t="s">
        <v>314</v>
      </c>
      <c r="D94" s="569"/>
      <c r="E94" s="569"/>
      <c r="F94" s="569"/>
      <c r="G94" s="569"/>
      <c r="H94" s="570"/>
      <c r="I94" s="176">
        <f>N82</f>
        <v>0</v>
      </c>
      <c r="J94" s="177"/>
      <c r="K94" s="177"/>
      <c r="L94" s="177"/>
      <c r="M94" s="177"/>
      <c r="N94" s="177"/>
      <c r="O94" s="136"/>
    </row>
    <row r="95" spans="1:63" ht="15.75" customHeight="1" thickTop="1" thickBot="1">
      <c r="A95" s="181"/>
      <c r="B95" s="182"/>
      <c r="C95" s="182"/>
      <c r="D95" s="182"/>
      <c r="E95" s="183"/>
      <c r="F95" s="183"/>
      <c r="G95" s="183"/>
      <c r="H95" s="183"/>
      <c r="I95" s="183"/>
      <c r="J95" s="184"/>
      <c r="K95" s="184"/>
      <c r="L95" s="183"/>
      <c r="M95" s="183"/>
      <c r="N95" s="183"/>
      <c r="O95" s="185"/>
    </row>
    <row r="96" spans="1:63" s="186" customFormat="1" ht="16.5" thickTop="1">
      <c r="E96" s="187"/>
      <c r="F96" s="187"/>
      <c r="G96" s="187"/>
      <c r="H96" s="188"/>
      <c r="L96" s="189"/>
      <c r="BJ96" s="159"/>
      <c r="BK96" s="159"/>
    </row>
    <row r="97" spans="5:63">
      <c r="E97" s="44"/>
      <c r="F97" s="44"/>
      <c r="G97" s="44"/>
      <c r="H97" s="44"/>
      <c r="BJ97" s="44"/>
      <c r="BK97" s="44"/>
    </row>
    <row r="98" spans="5:63">
      <c r="E98" s="44"/>
      <c r="F98" s="44"/>
      <c r="G98" s="44"/>
      <c r="H98" s="44"/>
      <c r="BJ98" s="44"/>
      <c r="BK98" s="44"/>
    </row>
    <row r="99" spans="5:63">
      <c r="E99" s="44"/>
      <c r="F99" s="44"/>
      <c r="G99" s="44"/>
      <c r="H99" s="44"/>
      <c r="BJ99" s="44"/>
      <c r="BK99" s="44"/>
    </row>
    <row r="100" spans="5:63">
      <c r="E100" s="44"/>
      <c r="F100" s="44"/>
      <c r="G100" s="44"/>
      <c r="H100" s="44"/>
      <c r="BJ100" s="44"/>
      <c r="BK100" s="44"/>
    </row>
    <row r="101" spans="5:63">
      <c r="E101" s="44"/>
      <c r="F101" s="44"/>
      <c r="G101" s="44"/>
      <c r="H101" s="44"/>
      <c r="BJ101" s="44"/>
      <c r="BK101" s="44"/>
    </row>
    <row r="102" spans="5:63">
      <c r="E102" s="44"/>
      <c r="F102" s="44"/>
      <c r="G102" s="44"/>
      <c r="H102" s="44"/>
      <c r="BJ102" s="44"/>
      <c r="BK102" s="44"/>
    </row>
    <row r="103" spans="5:63">
      <c r="E103" s="44"/>
      <c r="F103" s="44"/>
      <c r="G103" s="44"/>
      <c r="H103" s="44"/>
      <c r="BJ103" s="44"/>
      <c r="BK103" s="44"/>
    </row>
    <row r="104" spans="5:63">
      <c r="E104" s="44"/>
      <c r="F104" s="44"/>
      <c r="G104" s="44"/>
      <c r="H104" s="44"/>
      <c r="BJ104" s="44"/>
      <c r="BK104" s="44"/>
    </row>
    <row r="105" spans="5:63">
      <c r="E105" s="44"/>
      <c r="F105" s="44"/>
      <c r="G105" s="44"/>
      <c r="H105" s="44"/>
      <c r="BJ105" s="44"/>
      <c r="BK105" s="44"/>
    </row>
    <row r="106" spans="5:63">
      <c r="E106" s="44"/>
      <c r="F106" s="44"/>
      <c r="G106" s="44"/>
      <c r="H106" s="44"/>
      <c r="BJ106" s="44"/>
      <c r="BK106" s="44"/>
    </row>
    <row r="107" spans="5:63">
      <c r="E107" s="44"/>
      <c r="F107" s="44"/>
      <c r="G107" s="44"/>
      <c r="H107" s="44"/>
      <c r="BJ107" s="44"/>
      <c r="BK107" s="44"/>
    </row>
    <row r="108" spans="5:63">
      <c r="E108" s="44"/>
      <c r="F108" s="44"/>
      <c r="G108" s="44"/>
      <c r="H108" s="44"/>
      <c r="BJ108" s="44"/>
      <c r="BK108" s="44"/>
    </row>
    <row r="109" spans="5:63">
      <c r="E109" s="44"/>
      <c r="F109" s="44"/>
      <c r="G109" s="44"/>
      <c r="H109" s="44"/>
      <c r="BJ109" s="44"/>
      <c r="BK109" s="44"/>
    </row>
  </sheetData>
  <mergeCells count="44">
    <mergeCell ref="A87:O87"/>
    <mergeCell ref="C89:H89"/>
    <mergeCell ref="C92:H92"/>
    <mergeCell ref="C94:H94"/>
    <mergeCell ref="F58:F61"/>
    <mergeCell ref="G58:G61"/>
    <mergeCell ref="H58:H61"/>
    <mergeCell ref="I58:M58"/>
    <mergeCell ref="N59:N61"/>
    <mergeCell ref="B81:C81"/>
    <mergeCell ref="F81:H81"/>
    <mergeCell ref="I81:M81"/>
    <mergeCell ref="B82:C82"/>
    <mergeCell ref="F82:H82"/>
    <mergeCell ref="B85:C85"/>
    <mergeCell ref="B2:N2"/>
    <mergeCell ref="B9:C9"/>
    <mergeCell ref="E9:J9"/>
    <mergeCell ref="K9:N9"/>
    <mergeCell ref="B12:C14"/>
    <mergeCell ref="D12:D14"/>
    <mergeCell ref="E12:E15"/>
    <mergeCell ref="F12:F15"/>
    <mergeCell ref="G12:G15"/>
    <mergeCell ref="H12:H15"/>
    <mergeCell ref="I12:M12"/>
    <mergeCell ref="N12:N15"/>
    <mergeCell ref="B26:D27"/>
    <mergeCell ref="F26:H26"/>
    <mergeCell ref="I26:M26"/>
    <mergeCell ref="F27:H27"/>
    <mergeCell ref="B28:N28"/>
    <mergeCell ref="N29:N31"/>
    <mergeCell ref="B29:D30"/>
    <mergeCell ref="E29:E31"/>
    <mergeCell ref="F29:F31"/>
    <mergeCell ref="G29:G31"/>
    <mergeCell ref="H29:H31"/>
    <mergeCell ref="B56:D57"/>
    <mergeCell ref="F56:H56"/>
    <mergeCell ref="I56:M56"/>
    <mergeCell ref="F57:H57"/>
    <mergeCell ref="B58:D60"/>
    <mergeCell ref="E58:E61"/>
  </mergeCells>
  <conditionalFormatting sqref="I62:I63 I16:I25 I32:I55">
    <cfRule type="cellIs" dxfId="438" priority="14" stopIfTrue="1" operator="equal">
      <formula>"X"</formula>
    </cfRule>
  </conditionalFormatting>
  <conditionalFormatting sqref="L62:L63 L16:L25 L32:L55">
    <cfRule type="cellIs" dxfId="437" priority="15" stopIfTrue="1" operator="equal">
      <formula>"X"</formula>
    </cfRule>
  </conditionalFormatting>
  <conditionalFormatting sqref="J62:J63 J16:J25 J32:J55">
    <cfRule type="cellIs" dxfId="436" priority="16" stopIfTrue="1" operator="equal">
      <formula>"X"</formula>
    </cfRule>
  </conditionalFormatting>
  <conditionalFormatting sqref="K62:K63 K16:K25 K32:K55">
    <cfRule type="cellIs" dxfId="435" priority="17" stopIfTrue="1" operator="equal">
      <formula>"X"</formula>
    </cfRule>
  </conditionalFormatting>
  <conditionalFormatting sqref="M62:M63 M16:N25 M32:N55">
    <cfRule type="cellIs" dxfId="434" priority="18" stopIfTrue="1" operator="equal">
      <formula>"X"</formula>
    </cfRule>
  </conditionalFormatting>
  <conditionalFormatting sqref="I65:I66">
    <cfRule type="cellIs" dxfId="433" priority="10" stopIfTrue="1" operator="equal">
      <formula>"X"</formula>
    </cfRule>
  </conditionalFormatting>
  <conditionalFormatting sqref="L65:L66">
    <cfRule type="cellIs" dxfId="432" priority="11" stopIfTrue="1" operator="equal">
      <formula>"X"</formula>
    </cfRule>
  </conditionalFormatting>
  <conditionalFormatting sqref="J65:J66">
    <cfRule type="cellIs" dxfId="431" priority="12" stopIfTrue="1" operator="equal">
      <formula>"X"</formula>
    </cfRule>
  </conditionalFormatting>
  <conditionalFormatting sqref="K65:K66">
    <cfRule type="cellIs" dxfId="430" priority="13" stopIfTrue="1" operator="equal">
      <formula>"X"</formula>
    </cfRule>
  </conditionalFormatting>
  <conditionalFormatting sqref="I64">
    <cfRule type="cellIs" dxfId="429" priority="5" stopIfTrue="1" operator="equal">
      <formula>"X"</formula>
    </cfRule>
  </conditionalFormatting>
  <conditionalFormatting sqref="L64">
    <cfRule type="cellIs" dxfId="428" priority="6" stopIfTrue="1" operator="equal">
      <formula>"X"</formula>
    </cfRule>
  </conditionalFormatting>
  <conditionalFormatting sqref="J64">
    <cfRule type="cellIs" dxfId="427" priority="7" stopIfTrue="1" operator="equal">
      <formula>"X"</formula>
    </cfRule>
  </conditionalFormatting>
  <conditionalFormatting sqref="K64">
    <cfRule type="cellIs" dxfId="426" priority="8" stopIfTrue="1" operator="equal">
      <formula>"X"</formula>
    </cfRule>
  </conditionalFormatting>
  <conditionalFormatting sqref="M64:M80">
    <cfRule type="cellIs" dxfId="425" priority="9" stopIfTrue="1" operator="equal">
      <formula>"X"</formula>
    </cfRule>
  </conditionalFormatting>
  <conditionalFormatting sqref="I67:I80">
    <cfRule type="cellIs" dxfId="424" priority="1" stopIfTrue="1" operator="equal">
      <formula>"X"</formula>
    </cfRule>
  </conditionalFormatting>
  <conditionalFormatting sqref="L67:L80">
    <cfRule type="cellIs" dxfId="423" priority="2" stopIfTrue="1" operator="equal">
      <formula>"X"</formula>
    </cfRule>
  </conditionalFormatting>
  <conditionalFormatting sqref="J67:J80">
    <cfRule type="cellIs" dxfId="422" priority="3" stopIfTrue="1" operator="equal">
      <formula>"X"</formula>
    </cfRule>
  </conditionalFormatting>
  <conditionalFormatting sqref="K67:K80">
    <cfRule type="cellIs" dxfId="421" priority="4" stopIfTrue="1" operator="equal">
      <formula>"X"</formula>
    </cfRule>
  </conditionalFormatting>
  <pageMargins left="0.7" right="0.7" top="0.75" bottom="0.75" header="0.3" footer="0.3"/>
  <pageSetup paperSize="9" scale="60" orientation="landscape" r:id="rId1"/>
  <legacyDrawing r:id="rId2"/>
</worksheet>
</file>

<file path=xl/worksheets/sheet9.xml><?xml version="1.0" encoding="utf-8"?>
<worksheet xmlns="http://schemas.openxmlformats.org/spreadsheetml/2006/main" xmlns:r="http://schemas.openxmlformats.org/officeDocument/2006/relationships">
  <sheetPr>
    <tabColor rgb="FF00B050"/>
  </sheetPr>
  <dimension ref="A1:BK109"/>
  <sheetViews>
    <sheetView topLeftCell="A60" zoomScale="130" zoomScaleNormal="130" workbookViewId="0">
      <selection activeCell="C35" sqref="C35"/>
    </sheetView>
  </sheetViews>
  <sheetFormatPr defaultRowHeight="15.75"/>
  <cols>
    <col min="1" max="1" width="1.28515625" style="44" customWidth="1"/>
    <col min="2" max="2" width="57.28515625" style="44" customWidth="1"/>
    <col min="3" max="3" width="62.7109375" style="44" customWidth="1"/>
    <col min="4" max="4" width="62.7109375" style="44" hidden="1" customWidth="1"/>
    <col min="5" max="5" width="5.28515625" style="62" hidden="1" customWidth="1"/>
    <col min="6" max="6" width="4.85546875" style="62" customWidth="1"/>
    <col min="7" max="7" width="14" style="62" hidden="1" customWidth="1"/>
    <col min="8" max="8" width="6.140625" style="63" customWidth="1"/>
    <col min="9" max="9" width="13.7109375" style="44" customWidth="1"/>
    <col min="10" max="10" width="15.7109375" style="44" customWidth="1"/>
    <col min="11" max="11" width="14.7109375" style="44" customWidth="1"/>
    <col min="12" max="12" width="15" style="44" customWidth="1"/>
    <col min="13" max="13" width="14.28515625" style="44" customWidth="1"/>
    <col min="14" max="14" width="15.140625" style="44" customWidth="1"/>
    <col min="15" max="15" width="1.5703125" style="44" customWidth="1"/>
    <col min="16" max="16" width="18.85546875" style="44" customWidth="1"/>
    <col min="17" max="29" width="8" style="44" customWidth="1"/>
    <col min="30" max="33" width="9.28515625" style="44" customWidth="1"/>
    <col min="34" max="61" width="9.140625" style="44"/>
    <col min="62" max="62" width="64" style="159" customWidth="1"/>
    <col min="63" max="63" width="97.85546875" style="159" customWidth="1"/>
    <col min="64" max="257" width="9.140625" style="44"/>
    <col min="258" max="258" width="1.28515625" style="44" customWidth="1"/>
    <col min="259" max="259" width="44.85546875" style="44" customWidth="1"/>
    <col min="260" max="260" width="47.28515625" style="44" customWidth="1"/>
    <col min="261" max="261" width="8.140625" style="44" customWidth="1"/>
    <col min="262" max="262" width="8.28515625" style="44" customWidth="1"/>
    <col min="263" max="263" width="5.42578125" style="44" customWidth="1"/>
    <col min="264" max="264" width="8.5703125" style="44" customWidth="1"/>
    <col min="265" max="265" width="13.7109375" style="44" customWidth="1"/>
    <col min="266" max="266" width="15.7109375" style="44" customWidth="1"/>
    <col min="267" max="267" width="14.7109375" style="44" customWidth="1"/>
    <col min="268" max="268" width="15" style="44" customWidth="1"/>
    <col min="269" max="270" width="14.28515625" style="44" customWidth="1"/>
    <col min="271" max="271" width="0" style="44" hidden="1" customWidth="1"/>
    <col min="272" max="272" width="18.85546875" style="44" customWidth="1"/>
    <col min="273" max="285" width="8" style="44" customWidth="1"/>
    <col min="286" max="289" width="9.28515625" style="44" customWidth="1"/>
    <col min="290" max="317" width="9.140625" style="44"/>
    <col min="318" max="318" width="64" style="44" customWidth="1"/>
    <col min="319" max="319" width="97.85546875" style="44" customWidth="1"/>
    <col min="320" max="513" width="9.140625" style="44"/>
    <col min="514" max="514" width="1.28515625" style="44" customWidth="1"/>
    <col min="515" max="515" width="44.85546875" style="44" customWidth="1"/>
    <col min="516" max="516" width="47.28515625" style="44" customWidth="1"/>
    <col min="517" max="517" width="8.140625" style="44" customWidth="1"/>
    <col min="518" max="518" width="8.28515625" style="44" customWidth="1"/>
    <col min="519" max="519" width="5.42578125" style="44" customWidth="1"/>
    <col min="520" max="520" width="8.5703125" style="44" customWidth="1"/>
    <col min="521" max="521" width="13.7109375" style="44" customWidth="1"/>
    <col min="522" max="522" width="15.7109375" style="44" customWidth="1"/>
    <col min="523" max="523" width="14.7109375" style="44" customWidth="1"/>
    <col min="524" max="524" width="15" style="44" customWidth="1"/>
    <col min="525" max="526" width="14.28515625" style="44" customWidth="1"/>
    <col min="527" max="527" width="0" style="44" hidden="1" customWidth="1"/>
    <col min="528" max="528" width="18.85546875" style="44" customWidth="1"/>
    <col min="529" max="541" width="8" style="44" customWidth="1"/>
    <col min="542" max="545" width="9.28515625" style="44" customWidth="1"/>
    <col min="546" max="573" width="9.140625" style="44"/>
    <col min="574" max="574" width="64" style="44" customWidth="1"/>
    <col min="575" max="575" width="97.85546875" style="44" customWidth="1"/>
    <col min="576" max="769" width="9.140625" style="44"/>
    <col min="770" max="770" width="1.28515625" style="44" customWidth="1"/>
    <col min="771" max="771" width="44.85546875" style="44" customWidth="1"/>
    <col min="772" max="772" width="47.28515625" style="44" customWidth="1"/>
    <col min="773" max="773" width="8.140625" style="44" customWidth="1"/>
    <col min="774" max="774" width="8.28515625" style="44" customWidth="1"/>
    <col min="775" max="775" width="5.42578125" style="44" customWidth="1"/>
    <col min="776" max="776" width="8.5703125" style="44" customWidth="1"/>
    <col min="777" max="777" width="13.7109375" style="44" customWidth="1"/>
    <col min="778" max="778" width="15.7109375" style="44" customWidth="1"/>
    <col min="779" max="779" width="14.7109375" style="44" customWidth="1"/>
    <col min="780" max="780" width="15" style="44" customWidth="1"/>
    <col min="781" max="782" width="14.28515625" style="44" customWidth="1"/>
    <col min="783" max="783" width="0" style="44" hidden="1" customWidth="1"/>
    <col min="784" max="784" width="18.85546875" style="44" customWidth="1"/>
    <col min="785" max="797" width="8" style="44" customWidth="1"/>
    <col min="798" max="801" width="9.28515625" style="44" customWidth="1"/>
    <col min="802" max="829" width="9.140625" style="44"/>
    <col min="830" max="830" width="64" style="44" customWidth="1"/>
    <col min="831" max="831" width="97.85546875" style="44" customWidth="1"/>
    <col min="832" max="1025" width="9.140625" style="44"/>
    <col min="1026" max="1026" width="1.28515625" style="44" customWidth="1"/>
    <col min="1027" max="1027" width="44.85546875" style="44" customWidth="1"/>
    <col min="1028" max="1028" width="47.28515625" style="44" customWidth="1"/>
    <col min="1029" max="1029" width="8.140625" style="44" customWidth="1"/>
    <col min="1030" max="1030" width="8.28515625" style="44" customWidth="1"/>
    <col min="1031" max="1031" width="5.42578125" style="44" customWidth="1"/>
    <col min="1032" max="1032" width="8.5703125" style="44" customWidth="1"/>
    <col min="1033" max="1033" width="13.7109375" style="44" customWidth="1"/>
    <col min="1034" max="1034" width="15.7109375" style="44" customWidth="1"/>
    <col min="1035" max="1035" width="14.7109375" style="44" customWidth="1"/>
    <col min="1036" max="1036" width="15" style="44" customWidth="1"/>
    <col min="1037" max="1038" width="14.28515625" style="44" customWidth="1"/>
    <col min="1039" max="1039" width="0" style="44" hidden="1" customWidth="1"/>
    <col min="1040" max="1040" width="18.85546875" style="44" customWidth="1"/>
    <col min="1041" max="1053" width="8" style="44" customWidth="1"/>
    <col min="1054" max="1057" width="9.28515625" style="44" customWidth="1"/>
    <col min="1058" max="1085" width="9.140625" style="44"/>
    <col min="1086" max="1086" width="64" style="44" customWidth="1"/>
    <col min="1087" max="1087" width="97.85546875" style="44" customWidth="1"/>
    <col min="1088" max="1281" width="9.140625" style="44"/>
    <col min="1282" max="1282" width="1.28515625" style="44" customWidth="1"/>
    <col min="1283" max="1283" width="44.85546875" style="44" customWidth="1"/>
    <col min="1284" max="1284" width="47.28515625" style="44" customWidth="1"/>
    <col min="1285" max="1285" width="8.140625" style="44" customWidth="1"/>
    <col min="1286" max="1286" width="8.28515625" style="44" customWidth="1"/>
    <col min="1287" max="1287" width="5.42578125" style="44" customWidth="1"/>
    <col min="1288" max="1288" width="8.5703125" style="44" customWidth="1"/>
    <col min="1289" max="1289" width="13.7109375" style="44" customWidth="1"/>
    <col min="1290" max="1290" width="15.7109375" style="44" customWidth="1"/>
    <col min="1291" max="1291" width="14.7109375" style="44" customWidth="1"/>
    <col min="1292" max="1292" width="15" style="44" customWidth="1"/>
    <col min="1293" max="1294" width="14.28515625" style="44" customWidth="1"/>
    <col min="1295" max="1295" width="0" style="44" hidden="1" customWidth="1"/>
    <col min="1296" max="1296" width="18.85546875" style="44" customWidth="1"/>
    <col min="1297" max="1309" width="8" style="44" customWidth="1"/>
    <col min="1310" max="1313" width="9.28515625" style="44" customWidth="1"/>
    <col min="1314" max="1341" width="9.140625" style="44"/>
    <col min="1342" max="1342" width="64" style="44" customWidth="1"/>
    <col min="1343" max="1343" width="97.85546875" style="44" customWidth="1"/>
    <col min="1344" max="1537" width="9.140625" style="44"/>
    <col min="1538" max="1538" width="1.28515625" style="44" customWidth="1"/>
    <col min="1539" max="1539" width="44.85546875" style="44" customWidth="1"/>
    <col min="1540" max="1540" width="47.28515625" style="44" customWidth="1"/>
    <col min="1541" max="1541" width="8.140625" style="44" customWidth="1"/>
    <col min="1542" max="1542" width="8.28515625" style="44" customWidth="1"/>
    <col min="1543" max="1543" width="5.42578125" style="44" customWidth="1"/>
    <col min="1544" max="1544" width="8.5703125" style="44" customWidth="1"/>
    <col min="1545" max="1545" width="13.7109375" style="44" customWidth="1"/>
    <col min="1546" max="1546" width="15.7109375" style="44" customWidth="1"/>
    <col min="1547" max="1547" width="14.7109375" style="44" customWidth="1"/>
    <col min="1548" max="1548" width="15" style="44" customWidth="1"/>
    <col min="1549" max="1550" width="14.28515625" style="44" customWidth="1"/>
    <col min="1551" max="1551" width="0" style="44" hidden="1" customWidth="1"/>
    <col min="1552" max="1552" width="18.85546875" style="44" customWidth="1"/>
    <col min="1553" max="1565" width="8" style="44" customWidth="1"/>
    <col min="1566" max="1569" width="9.28515625" style="44" customWidth="1"/>
    <col min="1570" max="1597" width="9.140625" style="44"/>
    <col min="1598" max="1598" width="64" style="44" customWidth="1"/>
    <col min="1599" max="1599" width="97.85546875" style="44" customWidth="1"/>
    <col min="1600" max="1793" width="9.140625" style="44"/>
    <col min="1794" max="1794" width="1.28515625" style="44" customWidth="1"/>
    <col min="1795" max="1795" width="44.85546875" style="44" customWidth="1"/>
    <col min="1796" max="1796" width="47.28515625" style="44" customWidth="1"/>
    <col min="1797" max="1797" width="8.140625" style="44" customWidth="1"/>
    <col min="1798" max="1798" width="8.28515625" style="44" customWidth="1"/>
    <col min="1799" max="1799" width="5.42578125" style="44" customWidth="1"/>
    <col min="1800" max="1800" width="8.5703125" style="44" customWidth="1"/>
    <col min="1801" max="1801" width="13.7109375" style="44" customWidth="1"/>
    <col min="1802" max="1802" width="15.7109375" style="44" customWidth="1"/>
    <col min="1803" max="1803" width="14.7109375" style="44" customWidth="1"/>
    <col min="1804" max="1804" width="15" style="44" customWidth="1"/>
    <col min="1805" max="1806" width="14.28515625" style="44" customWidth="1"/>
    <col min="1807" max="1807" width="0" style="44" hidden="1" customWidth="1"/>
    <col min="1808" max="1808" width="18.85546875" style="44" customWidth="1"/>
    <col min="1809" max="1821" width="8" style="44" customWidth="1"/>
    <col min="1822" max="1825" width="9.28515625" style="44" customWidth="1"/>
    <col min="1826" max="1853" width="9.140625" style="44"/>
    <col min="1854" max="1854" width="64" style="44" customWidth="1"/>
    <col min="1855" max="1855" width="97.85546875" style="44" customWidth="1"/>
    <col min="1856" max="2049" width="9.140625" style="44"/>
    <col min="2050" max="2050" width="1.28515625" style="44" customWidth="1"/>
    <col min="2051" max="2051" width="44.85546875" style="44" customWidth="1"/>
    <col min="2052" max="2052" width="47.28515625" style="44" customWidth="1"/>
    <col min="2053" max="2053" width="8.140625" style="44" customWidth="1"/>
    <col min="2054" max="2054" width="8.28515625" style="44" customWidth="1"/>
    <col min="2055" max="2055" width="5.42578125" style="44" customWidth="1"/>
    <col min="2056" max="2056" width="8.5703125" style="44" customWidth="1"/>
    <col min="2057" max="2057" width="13.7109375" style="44" customWidth="1"/>
    <col min="2058" max="2058" width="15.7109375" style="44" customWidth="1"/>
    <col min="2059" max="2059" width="14.7109375" style="44" customWidth="1"/>
    <col min="2060" max="2060" width="15" style="44" customWidth="1"/>
    <col min="2061" max="2062" width="14.28515625" style="44" customWidth="1"/>
    <col min="2063" max="2063" width="0" style="44" hidden="1" customWidth="1"/>
    <col min="2064" max="2064" width="18.85546875" style="44" customWidth="1"/>
    <col min="2065" max="2077" width="8" style="44" customWidth="1"/>
    <col min="2078" max="2081" width="9.28515625" style="44" customWidth="1"/>
    <col min="2082" max="2109" width="9.140625" style="44"/>
    <col min="2110" max="2110" width="64" style="44" customWidth="1"/>
    <col min="2111" max="2111" width="97.85546875" style="44" customWidth="1"/>
    <col min="2112" max="2305" width="9.140625" style="44"/>
    <col min="2306" max="2306" width="1.28515625" style="44" customWidth="1"/>
    <col min="2307" max="2307" width="44.85546875" style="44" customWidth="1"/>
    <col min="2308" max="2308" width="47.28515625" style="44" customWidth="1"/>
    <col min="2309" max="2309" width="8.140625" style="44" customWidth="1"/>
    <col min="2310" max="2310" width="8.28515625" style="44" customWidth="1"/>
    <col min="2311" max="2311" width="5.42578125" style="44" customWidth="1"/>
    <col min="2312" max="2312" width="8.5703125" style="44" customWidth="1"/>
    <col min="2313" max="2313" width="13.7109375" style="44" customWidth="1"/>
    <col min="2314" max="2314" width="15.7109375" style="44" customWidth="1"/>
    <col min="2315" max="2315" width="14.7109375" style="44" customWidth="1"/>
    <col min="2316" max="2316" width="15" style="44" customWidth="1"/>
    <col min="2317" max="2318" width="14.28515625" style="44" customWidth="1"/>
    <col min="2319" max="2319" width="0" style="44" hidden="1" customWidth="1"/>
    <col min="2320" max="2320" width="18.85546875" style="44" customWidth="1"/>
    <col min="2321" max="2333" width="8" style="44" customWidth="1"/>
    <col min="2334" max="2337" width="9.28515625" style="44" customWidth="1"/>
    <col min="2338" max="2365" width="9.140625" style="44"/>
    <col min="2366" max="2366" width="64" style="44" customWidth="1"/>
    <col min="2367" max="2367" width="97.85546875" style="44" customWidth="1"/>
    <col min="2368" max="2561" width="9.140625" style="44"/>
    <col min="2562" max="2562" width="1.28515625" style="44" customWidth="1"/>
    <col min="2563" max="2563" width="44.85546875" style="44" customWidth="1"/>
    <col min="2564" max="2564" width="47.28515625" style="44" customWidth="1"/>
    <col min="2565" max="2565" width="8.140625" style="44" customWidth="1"/>
    <col min="2566" max="2566" width="8.28515625" style="44" customWidth="1"/>
    <col min="2567" max="2567" width="5.42578125" style="44" customWidth="1"/>
    <col min="2568" max="2568" width="8.5703125" style="44" customWidth="1"/>
    <col min="2569" max="2569" width="13.7109375" style="44" customWidth="1"/>
    <col min="2570" max="2570" width="15.7109375" style="44" customWidth="1"/>
    <col min="2571" max="2571" width="14.7109375" style="44" customWidth="1"/>
    <col min="2572" max="2572" width="15" style="44" customWidth="1"/>
    <col min="2573" max="2574" width="14.28515625" style="44" customWidth="1"/>
    <col min="2575" max="2575" width="0" style="44" hidden="1" customWidth="1"/>
    <col min="2576" max="2576" width="18.85546875" style="44" customWidth="1"/>
    <col min="2577" max="2589" width="8" style="44" customWidth="1"/>
    <col min="2590" max="2593" width="9.28515625" style="44" customWidth="1"/>
    <col min="2594" max="2621" width="9.140625" style="44"/>
    <col min="2622" max="2622" width="64" style="44" customWidth="1"/>
    <col min="2623" max="2623" width="97.85546875" style="44" customWidth="1"/>
    <col min="2624" max="2817" width="9.140625" style="44"/>
    <col min="2818" max="2818" width="1.28515625" style="44" customWidth="1"/>
    <col min="2819" max="2819" width="44.85546875" style="44" customWidth="1"/>
    <col min="2820" max="2820" width="47.28515625" style="44" customWidth="1"/>
    <col min="2821" max="2821" width="8.140625" style="44" customWidth="1"/>
    <col min="2822" max="2822" width="8.28515625" style="44" customWidth="1"/>
    <col min="2823" max="2823" width="5.42578125" style="44" customWidth="1"/>
    <col min="2824" max="2824" width="8.5703125" style="44" customWidth="1"/>
    <col min="2825" max="2825" width="13.7109375" style="44" customWidth="1"/>
    <col min="2826" max="2826" width="15.7109375" style="44" customWidth="1"/>
    <col min="2827" max="2827" width="14.7109375" style="44" customWidth="1"/>
    <col min="2828" max="2828" width="15" style="44" customWidth="1"/>
    <col min="2829" max="2830" width="14.28515625" style="44" customWidth="1"/>
    <col min="2831" max="2831" width="0" style="44" hidden="1" customWidth="1"/>
    <col min="2832" max="2832" width="18.85546875" style="44" customWidth="1"/>
    <col min="2833" max="2845" width="8" style="44" customWidth="1"/>
    <col min="2846" max="2849" width="9.28515625" style="44" customWidth="1"/>
    <col min="2850" max="2877" width="9.140625" style="44"/>
    <col min="2878" max="2878" width="64" style="44" customWidth="1"/>
    <col min="2879" max="2879" width="97.85546875" style="44" customWidth="1"/>
    <col min="2880" max="3073" width="9.140625" style="44"/>
    <col min="3074" max="3074" width="1.28515625" style="44" customWidth="1"/>
    <col min="3075" max="3075" width="44.85546875" style="44" customWidth="1"/>
    <col min="3076" max="3076" width="47.28515625" style="44" customWidth="1"/>
    <col min="3077" max="3077" width="8.140625" style="44" customWidth="1"/>
    <col min="3078" max="3078" width="8.28515625" style="44" customWidth="1"/>
    <col min="3079" max="3079" width="5.42578125" style="44" customWidth="1"/>
    <col min="3080" max="3080" width="8.5703125" style="44" customWidth="1"/>
    <col min="3081" max="3081" width="13.7109375" style="44" customWidth="1"/>
    <col min="3082" max="3082" width="15.7109375" style="44" customWidth="1"/>
    <col min="3083" max="3083" width="14.7109375" style="44" customWidth="1"/>
    <col min="3084" max="3084" width="15" style="44" customWidth="1"/>
    <col min="3085" max="3086" width="14.28515625" style="44" customWidth="1"/>
    <col min="3087" max="3087" width="0" style="44" hidden="1" customWidth="1"/>
    <col min="3088" max="3088" width="18.85546875" style="44" customWidth="1"/>
    <col min="3089" max="3101" width="8" style="44" customWidth="1"/>
    <col min="3102" max="3105" width="9.28515625" style="44" customWidth="1"/>
    <col min="3106" max="3133" width="9.140625" style="44"/>
    <col min="3134" max="3134" width="64" style="44" customWidth="1"/>
    <col min="3135" max="3135" width="97.85546875" style="44" customWidth="1"/>
    <col min="3136" max="3329" width="9.140625" style="44"/>
    <col min="3330" max="3330" width="1.28515625" style="44" customWidth="1"/>
    <col min="3331" max="3331" width="44.85546875" style="44" customWidth="1"/>
    <col min="3332" max="3332" width="47.28515625" style="44" customWidth="1"/>
    <col min="3333" max="3333" width="8.140625" style="44" customWidth="1"/>
    <col min="3334" max="3334" width="8.28515625" style="44" customWidth="1"/>
    <col min="3335" max="3335" width="5.42578125" style="44" customWidth="1"/>
    <col min="3336" max="3336" width="8.5703125" style="44" customWidth="1"/>
    <col min="3337" max="3337" width="13.7109375" style="44" customWidth="1"/>
    <col min="3338" max="3338" width="15.7109375" style="44" customWidth="1"/>
    <col min="3339" max="3339" width="14.7109375" style="44" customWidth="1"/>
    <col min="3340" max="3340" width="15" style="44" customWidth="1"/>
    <col min="3341" max="3342" width="14.28515625" style="44" customWidth="1"/>
    <col min="3343" max="3343" width="0" style="44" hidden="1" customWidth="1"/>
    <col min="3344" max="3344" width="18.85546875" style="44" customWidth="1"/>
    <col min="3345" max="3357" width="8" style="44" customWidth="1"/>
    <col min="3358" max="3361" width="9.28515625" style="44" customWidth="1"/>
    <col min="3362" max="3389" width="9.140625" style="44"/>
    <col min="3390" max="3390" width="64" style="44" customWidth="1"/>
    <col min="3391" max="3391" width="97.85546875" style="44" customWidth="1"/>
    <col min="3392" max="3585" width="9.140625" style="44"/>
    <col min="3586" max="3586" width="1.28515625" style="44" customWidth="1"/>
    <col min="3587" max="3587" width="44.85546875" style="44" customWidth="1"/>
    <col min="3588" max="3588" width="47.28515625" style="44" customWidth="1"/>
    <col min="3589" max="3589" width="8.140625" style="44" customWidth="1"/>
    <col min="3590" max="3590" width="8.28515625" style="44" customWidth="1"/>
    <col min="3591" max="3591" width="5.42578125" style="44" customWidth="1"/>
    <col min="3592" max="3592" width="8.5703125" style="44" customWidth="1"/>
    <col min="3593" max="3593" width="13.7109375" style="44" customWidth="1"/>
    <col min="3594" max="3594" width="15.7109375" style="44" customWidth="1"/>
    <col min="3595" max="3595" width="14.7109375" style="44" customWidth="1"/>
    <col min="3596" max="3596" width="15" style="44" customWidth="1"/>
    <col min="3597" max="3598" width="14.28515625" style="44" customWidth="1"/>
    <col min="3599" max="3599" width="0" style="44" hidden="1" customWidth="1"/>
    <col min="3600" max="3600" width="18.85546875" style="44" customWidth="1"/>
    <col min="3601" max="3613" width="8" style="44" customWidth="1"/>
    <col min="3614" max="3617" width="9.28515625" style="44" customWidth="1"/>
    <col min="3618" max="3645" width="9.140625" style="44"/>
    <col min="3646" max="3646" width="64" style="44" customWidth="1"/>
    <col min="3647" max="3647" width="97.85546875" style="44" customWidth="1"/>
    <col min="3648" max="3841" width="9.140625" style="44"/>
    <col min="3842" max="3842" width="1.28515625" style="44" customWidth="1"/>
    <col min="3843" max="3843" width="44.85546875" style="44" customWidth="1"/>
    <col min="3844" max="3844" width="47.28515625" style="44" customWidth="1"/>
    <col min="3845" max="3845" width="8.140625" style="44" customWidth="1"/>
    <col min="3846" max="3846" width="8.28515625" style="44" customWidth="1"/>
    <col min="3847" max="3847" width="5.42578125" style="44" customWidth="1"/>
    <col min="3848" max="3848" width="8.5703125" style="44" customWidth="1"/>
    <col min="3849" max="3849" width="13.7109375" style="44" customWidth="1"/>
    <col min="3850" max="3850" width="15.7109375" style="44" customWidth="1"/>
    <col min="3851" max="3851" width="14.7109375" style="44" customWidth="1"/>
    <col min="3852" max="3852" width="15" style="44" customWidth="1"/>
    <col min="3853" max="3854" width="14.28515625" style="44" customWidth="1"/>
    <col min="3855" max="3855" width="0" style="44" hidden="1" customWidth="1"/>
    <col min="3856" max="3856" width="18.85546875" style="44" customWidth="1"/>
    <col min="3857" max="3869" width="8" style="44" customWidth="1"/>
    <col min="3870" max="3873" width="9.28515625" style="44" customWidth="1"/>
    <col min="3874" max="3901" width="9.140625" style="44"/>
    <col min="3902" max="3902" width="64" style="44" customWidth="1"/>
    <col min="3903" max="3903" width="97.85546875" style="44" customWidth="1"/>
    <col min="3904" max="4097" width="9.140625" style="44"/>
    <col min="4098" max="4098" width="1.28515625" style="44" customWidth="1"/>
    <col min="4099" max="4099" width="44.85546875" style="44" customWidth="1"/>
    <col min="4100" max="4100" width="47.28515625" style="44" customWidth="1"/>
    <col min="4101" max="4101" width="8.140625" style="44" customWidth="1"/>
    <col min="4102" max="4102" width="8.28515625" style="44" customWidth="1"/>
    <col min="4103" max="4103" width="5.42578125" style="44" customWidth="1"/>
    <col min="4104" max="4104" width="8.5703125" style="44" customWidth="1"/>
    <col min="4105" max="4105" width="13.7109375" style="44" customWidth="1"/>
    <col min="4106" max="4106" width="15.7109375" style="44" customWidth="1"/>
    <col min="4107" max="4107" width="14.7109375" style="44" customWidth="1"/>
    <col min="4108" max="4108" width="15" style="44" customWidth="1"/>
    <col min="4109" max="4110" width="14.28515625" style="44" customWidth="1"/>
    <col min="4111" max="4111" width="0" style="44" hidden="1" customWidth="1"/>
    <col min="4112" max="4112" width="18.85546875" style="44" customWidth="1"/>
    <col min="4113" max="4125" width="8" style="44" customWidth="1"/>
    <col min="4126" max="4129" width="9.28515625" style="44" customWidth="1"/>
    <col min="4130" max="4157" width="9.140625" style="44"/>
    <col min="4158" max="4158" width="64" style="44" customWidth="1"/>
    <col min="4159" max="4159" width="97.85546875" style="44" customWidth="1"/>
    <col min="4160" max="4353" width="9.140625" style="44"/>
    <col min="4354" max="4354" width="1.28515625" style="44" customWidth="1"/>
    <col min="4355" max="4355" width="44.85546875" style="44" customWidth="1"/>
    <col min="4356" max="4356" width="47.28515625" style="44" customWidth="1"/>
    <col min="4357" max="4357" width="8.140625" style="44" customWidth="1"/>
    <col min="4358" max="4358" width="8.28515625" style="44" customWidth="1"/>
    <col min="4359" max="4359" width="5.42578125" style="44" customWidth="1"/>
    <col min="4360" max="4360" width="8.5703125" style="44" customWidth="1"/>
    <col min="4361" max="4361" width="13.7109375" style="44" customWidth="1"/>
    <col min="4362" max="4362" width="15.7109375" style="44" customWidth="1"/>
    <col min="4363" max="4363" width="14.7109375" style="44" customWidth="1"/>
    <col min="4364" max="4364" width="15" style="44" customWidth="1"/>
    <col min="4365" max="4366" width="14.28515625" style="44" customWidth="1"/>
    <col min="4367" max="4367" width="0" style="44" hidden="1" customWidth="1"/>
    <col min="4368" max="4368" width="18.85546875" style="44" customWidth="1"/>
    <col min="4369" max="4381" width="8" style="44" customWidth="1"/>
    <col min="4382" max="4385" width="9.28515625" style="44" customWidth="1"/>
    <col min="4386" max="4413" width="9.140625" style="44"/>
    <col min="4414" max="4414" width="64" style="44" customWidth="1"/>
    <col min="4415" max="4415" width="97.85546875" style="44" customWidth="1"/>
    <col min="4416" max="4609" width="9.140625" style="44"/>
    <col min="4610" max="4610" width="1.28515625" style="44" customWidth="1"/>
    <col min="4611" max="4611" width="44.85546875" style="44" customWidth="1"/>
    <col min="4612" max="4612" width="47.28515625" style="44" customWidth="1"/>
    <col min="4613" max="4613" width="8.140625" style="44" customWidth="1"/>
    <col min="4614" max="4614" width="8.28515625" style="44" customWidth="1"/>
    <col min="4615" max="4615" width="5.42578125" style="44" customWidth="1"/>
    <col min="4616" max="4616" width="8.5703125" style="44" customWidth="1"/>
    <col min="4617" max="4617" width="13.7109375" style="44" customWidth="1"/>
    <col min="4618" max="4618" width="15.7109375" style="44" customWidth="1"/>
    <col min="4619" max="4619" width="14.7109375" style="44" customWidth="1"/>
    <col min="4620" max="4620" width="15" style="44" customWidth="1"/>
    <col min="4621" max="4622" width="14.28515625" style="44" customWidth="1"/>
    <col min="4623" max="4623" width="0" style="44" hidden="1" customWidth="1"/>
    <col min="4624" max="4624" width="18.85546875" style="44" customWidth="1"/>
    <col min="4625" max="4637" width="8" style="44" customWidth="1"/>
    <col min="4638" max="4641" width="9.28515625" style="44" customWidth="1"/>
    <col min="4642" max="4669" width="9.140625" style="44"/>
    <col min="4670" max="4670" width="64" style="44" customWidth="1"/>
    <col min="4671" max="4671" width="97.85546875" style="44" customWidth="1"/>
    <col min="4672" max="4865" width="9.140625" style="44"/>
    <col min="4866" max="4866" width="1.28515625" style="44" customWidth="1"/>
    <col min="4867" max="4867" width="44.85546875" style="44" customWidth="1"/>
    <col min="4868" max="4868" width="47.28515625" style="44" customWidth="1"/>
    <col min="4869" max="4869" width="8.140625" style="44" customWidth="1"/>
    <col min="4870" max="4870" width="8.28515625" style="44" customWidth="1"/>
    <col min="4871" max="4871" width="5.42578125" style="44" customWidth="1"/>
    <col min="4872" max="4872" width="8.5703125" style="44" customWidth="1"/>
    <col min="4873" max="4873" width="13.7109375" style="44" customWidth="1"/>
    <col min="4874" max="4874" width="15.7109375" style="44" customWidth="1"/>
    <col min="4875" max="4875" width="14.7109375" style="44" customWidth="1"/>
    <col min="4876" max="4876" width="15" style="44" customWidth="1"/>
    <col min="4877" max="4878" width="14.28515625" style="44" customWidth="1"/>
    <col min="4879" max="4879" width="0" style="44" hidden="1" customWidth="1"/>
    <col min="4880" max="4880" width="18.85546875" style="44" customWidth="1"/>
    <col min="4881" max="4893" width="8" style="44" customWidth="1"/>
    <col min="4894" max="4897" width="9.28515625" style="44" customWidth="1"/>
    <col min="4898" max="4925" width="9.140625" style="44"/>
    <col min="4926" max="4926" width="64" style="44" customWidth="1"/>
    <col min="4927" max="4927" width="97.85546875" style="44" customWidth="1"/>
    <col min="4928" max="5121" width="9.140625" style="44"/>
    <col min="5122" max="5122" width="1.28515625" style="44" customWidth="1"/>
    <col min="5123" max="5123" width="44.85546875" style="44" customWidth="1"/>
    <col min="5124" max="5124" width="47.28515625" style="44" customWidth="1"/>
    <col min="5125" max="5125" width="8.140625" style="44" customWidth="1"/>
    <col min="5126" max="5126" width="8.28515625" style="44" customWidth="1"/>
    <col min="5127" max="5127" width="5.42578125" style="44" customWidth="1"/>
    <col min="5128" max="5128" width="8.5703125" style="44" customWidth="1"/>
    <col min="5129" max="5129" width="13.7109375" style="44" customWidth="1"/>
    <col min="5130" max="5130" width="15.7109375" style="44" customWidth="1"/>
    <col min="5131" max="5131" width="14.7109375" style="44" customWidth="1"/>
    <col min="5132" max="5132" width="15" style="44" customWidth="1"/>
    <col min="5133" max="5134" width="14.28515625" style="44" customWidth="1"/>
    <col min="5135" max="5135" width="0" style="44" hidden="1" customWidth="1"/>
    <col min="5136" max="5136" width="18.85546875" style="44" customWidth="1"/>
    <col min="5137" max="5149" width="8" style="44" customWidth="1"/>
    <col min="5150" max="5153" width="9.28515625" style="44" customWidth="1"/>
    <col min="5154" max="5181" width="9.140625" style="44"/>
    <col min="5182" max="5182" width="64" style="44" customWidth="1"/>
    <col min="5183" max="5183" width="97.85546875" style="44" customWidth="1"/>
    <col min="5184" max="5377" width="9.140625" style="44"/>
    <col min="5378" max="5378" width="1.28515625" style="44" customWidth="1"/>
    <col min="5379" max="5379" width="44.85546875" style="44" customWidth="1"/>
    <col min="5380" max="5380" width="47.28515625" style="44" customWidth="1"/>
    <col min="5381" max="5381" width="8.140625" style="44" customWidth="1"/>
    <col min="5382" max="5382" width="8.28515625" style="44" customWidth="1"/>
    <col min="5383" max="5383" width="5.42578125" style="44" customWidth="1"/>
    <col min="5384" max="5384" width="8.5703125" style="44" customWidth="1"/>
    <col min="5385" max="5385" width="13.7109375" style="44" customWidth="1"/>
    <col min="5386" max="5386" width="15.7109375" style="44" customWidth="1"/>
    <col min="5387" max="5387" width="14.7109375" style="44" customWidth="1"/>
    <col min="5388" max="5388" width="15" style="44" customWidth="1"/>
    <col min="5389" max="5390" width="14.28515625" style="44" customWidth="1"/>
    <col min="5391" max="5391" width="0" style="44" hidden="1" customWidth="1"/>
    <col min="5392" max="5392" width="18.85546875" style="44" customWidth="1"/>
    <col min="5393" max="5405" width="8" style="44" customWidth="1"/>
    <col min="5406" max="5409" width="9.28515625" style="44" customWidth="1"/>
    <col min="5410" max="5437" width="9.140625" style="44"/>
    <col min="5438" max="5438" width="64" style="44" customWidth="1"/>
    <col min="5439" max="5439" width="97.85546875" style="44" customWidth="1"/>
    <col min="5440" max="5633" width="9.140625" style="44"/>
    <col min="5634" max="5634" width="1.28515625" style="44" customWidth="1"/>
    <col min="5635" max="5635" width="44.85546875" style="44" customWidth="1"/>
    <col min="5636" max="5636" width="47.28515625" style="44" customWidth="1"/>
    <col min="5637" max="5637" width="8.140625" style="44" customWidth="1"/>
    <col min="5638" max="5638" width="8.28515625" style="44" customWidth="1"/>
    <col min="5639" max="5639" width="5.42578125" style="44" customWidth="1"/>
    <col min="5640" max="5640" width="8.5703125" style="44" customWidth="1"/>
    <col min="5641" max="5641" width="13.7109375" style="44" customWidth="1"/>
    <col min="5642" max="5642" width="15.7109375" style="44" customWidth="1"/>
    <col min="5643" max="5643" width="14.7109375" style="44" customWidth="1"/>
    <col min="5644" max="5644" width="15" style="44" customWidth="1"/>
    <col min="5645" max="5646" width="14.28515625" style="44" customWidth="1"/>
    <col min="5647" max="5647" width="0" style="44" hidden="1" customWidth="1"/>
    <col min="5648" max="5648" width="18.85546875" style="44" customWidth="1"/>
    <col min="5649" max="5661" width="8" style="44" customWidth="1"/>
    <col min="5662" max="5665" width="9.28515625" style="44" customWidth="1"/>
    <col min="5666" max="5693" width="9.140625" style="44"/>
    <col min="5694" max="5694" width="64" style="44" customWidth="1"/>
    <col min="5695" max="5695" width="97.85546875" style="44" customWidth="1"/>
    <col min="5696" max="5889" width="9.140625" style="44"/>
    <col min="5890" max="5890" width="1.28515625" style="44" customWidth="1"/>
    <col min="5891" max="5891" width="44.85546875" style="44" customWidth="1"/>
    <col min="5892" max="5892" width="47.28515625" style="44" customWidth="1"/>
    <col min="5893" max="5893" width="8.140625" style="44" customWidth="1"/>
    <col min="5894" max="5894" width="8.28515625" style="44" customWidth="1"/>
    <col min="5895" max="5895" width="5.42578125" style="44" customWidth="1"/>
    <col min="5896" max="5896" width="8.5703125" style="44" customWidth="1"/>
    <col min="5897" max="5897" width="13.7109375" style="44" customWidth="1"/>
    <col min="5898" max="5898" width="15.7109375" style="44" customWidth="1"/>
    <col min="5899" max="5899" width="14.7109375" style="44" customWidth="1"/>
    <col min="5900" max="5900" width="15" style="44" customWidth="1"/>
    <col min="5901" max="5902" width="14.28515625" style="44" customWidth="1"/>
    <col min="5903" max="5903" width="0" style="44" hidden="1" customWidth="1"/>
    <col min="5904" max="5904" width="18.85546875" style="44" customWidth="1"/>
    <col min="5905" max="5917" width="8" style="44" customWidth="1"/>
    <col min="5918" max="5921" width="9.28515625" style="44" customWidth="1"/>
    <col min="5922" max="5949" width="9.140625" style="44"/>
    <col min="5950" max="5950" width="64" style="44" customWidth="1"/>
    <col min="5951" max="5951" width="97.85546875" style="44" customWidth="1"/>
    <col min="5952" max="6145" width="9.140625" style="44"/>
    <col min="6146" max="6146" width="1.28515625" style="44" customWidth="1"/>
    <col min="6147" max="6147" width="44.85546875" style="44" customWidth="1"/>
    <col min="6148" max="6148" width="47.28515625" style="44" customWidth="1"/>
    <col min="6149" max="6149" width="8.140625" style="44" customWidth="1"/>
    <col min="6150" max="6150" width="8.28515625" style="44" customWidth="1"/>
    <col min="6151" max="6151" width="5.42578125" style="44" customWidth="1"/>
    <col min="6152" max="6152" width="8.5703125" style="44" customWidth="1"/>
    <col min="6153" max="6153" width="13.7109375" style="44" customWidth="1"/>
    <col min="6154" max="6154" width="15.7109375" style="44" customWidth="1"/>
    <col min="6155" max="6155" width="14.7109375" style="44" customWidth="1"/>
    <col min="6156" max="6156" width="15" style="44" customWidth="1"/>
    <col min="6157" max="6158" width="14.28515625" style="44" customWidth="1"/>
    <col min="6159" max="6159" width="0" style="44" hidden="1" customWidth="1"/>
    <col min="6160" max="6160" width="18.85546875" style="44" customWidth="1"/>
    <col min="6161" max="6173" width="8" style="44" customWidth="1"/>
    <col min="6174" max="6177" width="9.28515625" style="44" customWidth="1"/>
    <col min="6178" max="6205" width="9.140625" style="44"/>
    <col min="6206" max="6206" width="64" style="44" customWidth="1"/>
    <col min="6207" max="6207" width="97.85546875" style="44" customWidth="1"/>
    <col min="6208" max="6401" width="9.140625" style="44"/>
    <col min="6402" max="6402" width="1.28515625" style="44" customWidth="1"/>
    <col min="6403" max="6403" width="44.85546875" style="44" customWidth="1"/>
    <col min="6404" max="6404" width="47.28515625" style="44" customWidth="1"/>
    <col min="6405" max="6405" width="8.140625" style="44" customWidth="1"/>
    <col min="6406" max="6406" width="8.28515625" style="44" customWidth="1"/>
    <col min="6407" max="6407" width="5.42578125" style="44" customWidth="1"/>
    <col min="6408" max="6408" width="8.5703125" style="44" customWidth="1"/>
    <col min="6409" max="6409" width="13.7109375" style="44" customWidth="1"/>
    <col min="6410" max="6410" width="15.7109375" style="44" customWidth="1"/>
    <col min="6411" max="6411" width="14.7109375" style="44" customWidth="1"/>
    <col min="6412" max="6412" width="15" style="44" customWidth="1"/>
    <col min="6413" max="6414" width="14.28515625" style="44" customWidth="1"/>
    <col min="6415" max="6415" width="0" style="44" hidden="1" customWidth="1"/>
    <col min="6416" max="6416" width="18.85546875" style="44" customWidth="1"/>
    <col min="6417" max="6429" width="8" style="44" customWidth="1"/>
    <col min="6430" max="6433" width="9.28515625" style="44" customWidth="1"/>
    <col min="6434" max="6461" width="9.140625" style="44"/>
    <col min="6462" max="6462" width="64" style="44" customWidth="1"/>
    <col min="6463" max="6463" width="97.85546875" style="44" customWidth="1"/>
    <col min="6464" max="6657" width="9.140625" style="44"/>
    <col min="6658" max="6658" width="1.28515625" style="44" customWidth="1"/>
    <col min="6659" max="6659" width="44.85546875" style="44" customWidth="1"/>
    <col min="6660" max="6660" width="47.28515625" style="44" customWidth="1"/>
    <col min="6661" max="6661" width="8.140625" style="44" customWidth="1"/>
    <col min="6662" max="6662" width="8.28515625" style="44" customWidth="1"/>
    <col min="6663" max="6663" width="5.42578125" style="44" customWidth="1"/>
    <col min="6664" max="6664" width="8.5703125" style="44" customWidth="1"/>
    <col min="6665" max="6665" width="13.7109375" style="44" customWidth="1"/>
    <col min="6666" max="6666" width="15.7109375" style="44" customWidth="1"/>
    <col min="6667" max="6667" width="14.7109375" style="44" customWidth="1"/>
    <col min="6668" max="6668" width="15" style="44" customWidth="1"/>
    <col min="6669" max="6670" width="14.28515625" style="44" customWidth="1"/>
    <col min="6671" max="6671" width="0" style="44" hidden="1" customWidth="1"/>
    <col min="6672" max="6672" width="18.85546875" style="44" customWidth="1"/>
    <col min="6673" max="6685" width="8" style="44" customWidth="1"/>
    <col min="6686" max="6689" width="9.28515625" style="44" customWidth="1"/>
    <col min="6690" max="6717" width="9.140625" style="44"/>
    <col min="6718" max="6718" width="64" style="44" customWidth="1"/>
    <col min="6719" max="6719" width="97.85546875" style="44" customWidth="1"/>
    <col min="6720" max="6913" width="9.140625" style="44"/>
    <col min="6914" max="6914" width="1.28515625" style="44" customWidth="1"/>
    <col min="6915" max="6915" width="44.85546875" style="44" customWidth="1"/>
    <col min="6916" max="6916" width="47.28515625" style="44" customWidth="1"/>
    <col min="6917" max="6917" width="8.140625" style="44" customWidth="1"/>
    <col min="6918" max="6918" width="8.28515625" style="44" customWidth="1"/>
    <col min="6919" max="6919" width="5.42578125" style="44" customWidth="1"/>
    <col min="6920" max="6920" width="8.5703125" style="44" customWidth="1"/>
    <col min="6921" max="6921" width="13.7109375" style="44" customWidth="1"/>
    <col min="6922" max="6922" width="15.7109375" style="44" customWidth="1"/>
    <col min="6923" max="6923" width="14.7109375" style="44" customWidth="1"/>
    <col min="6924" max="6924" width="15" style="44" customWidth="1"/>
    <col min="6925" max="6926" width="14.28515625" style="44" customWidth="1"/>
    <col min="6927" max="6927" width="0" style="44" hidden="1" customWidth="1"/>
    <col min="6928" max="6928" width="18.85546875" style="44" customWidth="1"/>
    <col min="6929" max="6941" width="8" style="44" customWidth="1"/>
    <col min="6942" max="6945" width="9.28515625" style="44" customWidth="1"/>
    <col min="6946" max="6973" width="9.140625" style="44"/>
    <col min="6974" max="6974" width="64" style="44" customWidth="1"/>
    <col min="6975" max="6975" width="97.85546875" style="44" customWidth="1"/>
    <col min="6976" max="7169" width="9.140625" style="44"/>
    <col min="7170" max="7170" width="1.28515625" style="44" customWidth="1"/>
    <col min="7171" max="7171" width="44.85546875" style="44" customWidth="1"/>
    <col min="7172" max="7172" width="47.28515625" style="44" customWidth="1"/>
    <col min="7173" max="7173" width="8.140625" style="44" customWidth="1"/>
    <col min="7174" max="7174" width="8.28515625" style="44" customWidth="1"/>
    <col min="7175" max="7175" width="5.42578125" style="44" customWidth="1"/>
    <col min="7176" max="7176" width="8.5703125" style="44" customWidth="1"/>
    <col min="7177" max="7177" width="13.7109375" style="44" customWidth="1"/>
    <col min="7178" max="7178" width="15.7109375" style="44" customWidth="1"/>
    <col min="7179" max="7179" width="14.7109375" style="44" customWidth="1"/>
    <col min="7180" max="7180" width="15" style="44" customWidth="1"/>
    <col min="7181" max="7182" width="14.28515625" style="44" customWidth="1"/>
    <col min="7183" max="7183" width="0" style="44" hidden="1" customWidth="1"/>
    <col min="7184" max="7184" width="18.85546875" style="44" customWidth="1"/>
    <col min="7185" max="7197" width="8" style="44" customWidth="1"/>
    <col min="7198" max="7201" width="9.28515625" style="44" customWidth="1"/>
    <col min="7202" max="7229" width="9.140625" style="44"/>
    <col min="7230" max="7230" width="64" style="44" customWidth="1"/>
    <col min="7231" max="7231" width="97.85546875" style="44" customWidth="1"/>
    <col min="7232" max="7425" width="9.140625" style="44"/>
    <col min="7426" max="7426" width="1.28515625" style="44" customWidth="1"/>
    <col min="7427" max="7427" width="44.85546875" style="44" customWidth="1"/>
    <col min="7428" max="7428" width="47.28515625" style="44" customWidth="1"/>
    <col min="7429" max="7429" width="8.140625" style="44" customWidth="1"/>
    <col min="7430" max="7430" width="8.28515625" style="44" customWidth="1"/>
    <col min="7431" max="7431" width="5.42578125" style="44" customWidth="1"/>
    <col min="7432" max="7432" width="8.5703125" style="44" customWidth="1"/>
    <col min="7433" max="7433" width="13.7109375" style="44" customWidth="1"/>
    <col min="7434" max="7434" width="15.7109375" style="44" customWidth="1"/>
    <col min="7435" max="7435" width="14.7109375" style="44" customWidth="1"/>
    <col min="7436" max="7436" width="15" style="44" customWidth="1"/>
    <col min="7437" max="7438" width="14.28515625" style="44" customWidth="1"/>
    <col min="7439" max="7439" width="0" style="44" hidden="1" customWidth="1"/>
    <col min="7440" max="7440" width="18.85546875" style="44" customWidth="1"/>
    <col min="7441" max="7453" width="8" style="44" customWidth="1"/>
    <col min="7454" max="7457" width="9.28515625" style="44" customWidth="1"/>
    <col min="7458" max="7485" width="9.140625" style="44"/>
    <col min="7486" max="7486" width="64" style="44" customWidth="1"/>
    <col min="7487" max="7487" width="97.85546875" style="44" customWidth="1"/>
    <col min="7488" max="7681" width="9.140625" style="44"/>
    <col min="7682" max="7682" width="1.28515625" style="44" customWidth="1"/>
    <col min="7683" max="7683" width="44.85546875" style="44" customWidth="1"/>
    <col min="7684" max="7684" width="47.28515625" style="44" customWidth="1"/>
    <col min="7685" max="7685" width="8.140625" style="44" customWidth="1"/>
    <col min="7686" max="7686" width="8.28515625" style="44" customWidth="1"/>
    <col min="7687" max="7687" width="5.42578125" style="44" customWidth="1"/>
    <col min="7688" max="7688" width="8.5703125" style="44" customWidth="1"/>
    <col min="7689" max="7689" width="13.7109375" style="44" customWidth="1"/>
    <col min="7690" max="7690" width="15.7109375" style="44" customWidth="1"/>
    <col min="7691" max="7691" width="14.7109375" style="44" customWidth="1"/>
    <col min="7692" max="7692" width="15" style="44" customWidth="1"/>
    <col min="7693" max="7694" width="14.28515625" style="44" customWidth="1"/>
    <col min="7695" max="7695" width="0" style="44" hidden="1" customWidth="1"/>
    <col min="7696" max="7696" width="18.85546875" style="44" customWidth="1"/>
    <col min="7697" max="7709" width="8" style="44" customWidth="1"/>
    <col min="7710" max="7713" width="9.28515625" style="44" customWidth="1"/>
    <col min="7714" max="7741" width="9.140625" style="44"/>
    <col min="7742" max="7742" width="64" style="44" customWidth="1"/>
    <col min="7743" max="7743" width="97.85546875" style="44" customWidth="1"/>
    <col min="7744" max="7937" width="9.140625" style="44"/>
    <col min="7938" max="7938" width="1.28515625" style="44" customWidth="1"/>
    <col min="7939" max="7939" width="44.85546875" style="44" customWidth="1"/>
    <col min="7940" max="7940" width="47.28515625" style="44" customWidth="1"/>
    <col min="7941" max="7941" width="8.140625" style="44" customWidth="1"/>
    <col min="7942" max="7942" width="8.28515625" style="44" customWidth="1"/>
    <col min="7943" max="7943" width="5.42578125" style="44" customWidth="1"/>
    <col min="7944" max="7944" width="8.5703125" style="44" customWidth="1"/>
    <col min="7945" max="7945" width="13.7109375" style="44" customWidth="1"/>
    <col min="7946" max="7946" width="15.7109375" style="44" customWidth="1"/>
    <col min="7947" max="7947" width="14.7109375" style="44" customWidth="1"/>
    <col min="7948" max="7948" width="15" style="44" customWidth="1"/>
    <col min="7949" max="7950" width="14.28515625" style="44" customWidth="1"/>
    <col min="7951" max="7951" width="0" style="44" hidden="1" customWidth="1"/>
    <col min="7952" max="7952" width="18.85546875" style="44" customWidth="1"/>
    <col min="7953" max="7965" width="8" style="44" customWidth="1"/>
    <col min="7966" max="7969" width="9.28515625" style="44" customWidth="1"/>
    <col min="7970" max="7997" width="9.140625" style="44"/>
    <col min="7998" max="7998" width="64" style="44" customWidth="1"/>
    <col min="7999" max="7999" width="97.85546875" style="44" customWidth="1"/>
    <col min="8000" max="8193" width="9.140625" style="44"/>
    <col min="8194" max="8194" width="1.28515625" style="44" customWidth="1"/>
    <col min="8195" max="8195" width="44.85546875" style="44" customWidth="1"/>
    <col min="8196" max="8196" width="47.28515625" style="44" customWidth="1"/>
    <col min="8197" max="8197" width="8.140625" style="44" customWidth="1"/>
    <col min="8198" max="8198" width="8.28515625" style="44" customWidth="1"/>
    <col min="8199" max="8199" width="5.42578125" style="44" customWidth="1"/>
    <col min="8200" max="8200" width="8.5703125" style="44" customWidth="1"/>
    <col min="8201" max="8201" width="13.7109375" style="44" customWidth="1"/>
    <col min="8202" max="8202" width="15.7109375" style="44" customWidth="1"/>
    <col min="8203" max="8203" width="14.7109375" style="44" customWidth="1"/>
    <col min="8204" max="8204" width="15" style="44" customWidth="1"/>
    <col min="8205" max="8206" width="14.28515625" style="44" customWidth="1"/>
    <col min="8207" max="8207" width="0" style="44" hidden="1" customWidth="1"/>
    <col min="8208" max="8208" width="18.85546875" style="44" customWidth="1"/>
    <col min="8209" max="8221" width="8" style="44" customWidth="1"/>
    <col min="8222" max="8225" width="9.28515625" style="44" customWidth="1"/>
    <col min="8226" max="8253" width="9.140625" style="44"/>
    <col min="8254" max="8254" width="64" style="44" customWidth="1"/>
    <col min="8255" max="8255" width="97.85546875" style="44" customWidth="1"/>
    <col min="8256" max="8449" width="9.140625" style="44"/>
    <col min="8450" max="8450" width="1.28515625" style="44" customWidth="1"/>
    <col min="8451" max="8451" width="44.85546875" style="44" customWidth="1"/>
    <col min="8452" max="8452" width="47.28515625" style="44" customWidth="1"/>
    <col min="8453" max="8453" width="8.140625" style="44" customWidth="1"/>
    <col min="8454" max="8454" width="8.28515625" style="44" customWidth="1"/>
    <col min="8455" max="8455" width="5.42578125" style="44" customWidth="1"/>
    <col min="8456" max="8456" width="8.5703125" style="44" customWidth="1"/>
    <col min="8457" max="8457" width="13.7109375" style="44" customWidth="1"/>
    <col min="8458" max="8458" width="15.7109375" style="44" customWidth="1"/>
    <col min="8459" max="8459" width="14.7109375" style="44" customWidth="1"/>
    <col min="8460" max="8460" width="15" style="44" customWidth="1"/>
    <col min="8461" max="8462" width="14.28515625" style="44" customWidth="1"/>
    <col min="8463" max="8463" width="0" style="44" hidden="1" customWidth="1"/>
    <col min="8464" max="8464" width="18.85546875" style="44" customWidth="1"/>
    <col min="8465" max="8477" width="8" style="44" customWidth="1"/>
    <col min="8478" max="8481" width="9.28515625" style="44" customWidth="1"/>
    <col min="8482" max="8509" width="9.140625" style="44"/>
    <col min="8510" max="8510" width="64" style="44" customWidth="1"/>
    <col min="8511" max="8511" width="97.85546875" style="44" customWidth="1"/>
    <col min="8512" max="8705" width="9.140625" style="44"/>
    <col min="8706" max="8706" width="1.28515625" style="44" customWidth="1"/>
    <col min="8707" max="8707" width="44.85546875" style="44" customWidth="1"/>
    <col min="8708" max="8708" width="47.28515625" style="44" customWidth="1"/>
    <col min="8709" max="8709" width="8.140625" style="44" customWidth="1"/>
    <col min="8710" max="8710" width="8.28515625" style="44" customWidth="1"/>
    <col min="8711" max="8711" width="5.42578125" style="44" customWidth="1"/>
    <col min="8712" max="8712" width="8.5703125" style="44" customWidth="1"/>
    <col min="8713" max="8713" width="13.7109375" style="44" customWidth="1"/>
    <col min="8714" max="8714" width="15.7109375" style="44" customWidth="1"/>
    <col min="8715" max="8715" width="14.7109375" style="44" customWidth="1"/>
    <col min="8716" max="8716" width="15" style="44" customWidth="1"/>
    <col min="8717" max="8718" width="14.28515625" style="44" customWidth="1"/>
    <col min="8719" max="8719" width="0" style="44" hidden="1" customWidth="1"/>
    <col min="8720" max="8720" width="18.85546875" style="44" customWidth="1"/>
    <col min="8721" max="8733" width="8" style="44" customWidth="1"/>
    <col min="8734" max="8737" width="9.28515625" style="44" customWidth="1"/>
    <col min="8738" max="8765" width="9.140625" style="44"/>
    <col min="8766" max="8766" width="64" style="44" customWidth="1"/>
    <col min="8767" max="8767" width="97.85546875" style="44" customWidth="1"/>
    <col min="8768" max="8961" width="9.140625" style="44"/>
    <col min="8962" max="8962" width="1.28515625" style="44" customWidth="1"/>
    <col min="8963" max="8963" width="44.85546875" style="44" customWidth="1"/>
    <col min="8964" max="8964" width="47.28515625" style="44" customWidth="1"/>
    <col min="8965" max="8965" width="8.140625" style="44" customWidth="1"/>
    <col min="8966" max="8966" width="8.28515625" style="44" customWidth="1"/>
    <col min="8967" max="8967" width="5.42578125" style="44" customWidth="1"/>
    <col min="8968" max="8968" width="8.5703125" style="44" customWidth="1"/>
    <col min="8969" max="8969" width="13.7109375" style="44" customWidth="1"/>
    <col min="8970" max="8970" width="15.7109375" style="44" customWidth="1"/>
    <col min="8971" max="8971" width="14.7109375" style="44" customWidth="1"/>
    <col min="8972" max="8972" width="15" style="44" customWidth="1"/>
    <col min="8973" max="8974" width="14.28515625" style="44" customWidth="1"/>
    <col min="8975" max="8975" width="0" style="44" hidden="1" customWidth="1"/>
    <col min="8976" max="8976" width="18.85546875" style="44" customWidth="1"/>
    <col min="8977" max="8989" width="8" style="44" customWidth="1"/>
    <col min="8990" max="8993" width="9.28515625" style="44" customWidth="1"/>
    <col min="8994" max="9021" width="9.140625" style="44"/>
    <col min="9022" max="9022" width="64" style="44" customWidth="1"/>
    <col min="9023" max="9023" width="97.85546875" style="44" customWidth="1"/>
    <col min="9024" max="9217" width="9.140625" style="44"/>
    <col min="9218" max="9218" width="1.28515625" style="44" customWidth="1"/>
    <col min="9219" max="9219" width="44.85546875" style="44" customWidth="1"/>
    <col min="9220" max="9220" width="47.28515625" style="44" customWidth="1"/>
    <col min="9221" max="9221" width="8.140625" style="44" customWidth="1"/>
    <col min="9222" max="9222" width="8.28515625" style="44" customWidth="1"/>
    <col min="9223" max="9223" width="5.42578125" style="44" customWidth="1"/>
    <col min="9224" max="9224" width="8.5703125" style="44" customWidth="1"/>
    <col min="9225" max="9225" width="13.7109375" style="44" customWidth="1"/>
    <col min="9226" max="9226" width="15.7109375" style="44" customWidth="1"/>
    <col min="9227" max="9227" width="14.7109375" style="44" customWidth="1"/>
    <col min="9228" max="9228" width="15" style="44" customWidth="1"/>
    <col min="9229" max="9230" width="14.28515625" style="44" customWidth="1"/>
    <col min="9231" max="9231" width="0" style="44" hidden="1" customWidth="1"/>
    <col min="9232" max="9232" width="18.85546875" style="44" customWidth="1"/>
    <col min="9233" max="9245" width="8" style="44" customWidth="1"/>
    <col min="9246" max="9249" width="9.28515625" style="44" customWidth="1"/>
    <col min="9250" max="9277" width="9.140625" style="44"/>
    <col min="9278" max="9278" width="64" style="44" customWidth="1"/>
    <col min="9279" max="9279" width="97.85546875" style="44" customWidth="1"/>
    <col min="9280" max="9473" width="9.140625" style="44"/>
    <col min="9474" max="9474" width="1.28515625" style="44" customWidth="1"/>
    <col min="9475" max="9475" width="44.85546875" style="44" customWidth="1"/>
    <col min="9476" max="9476" width="47.28515625" style="44" customWidth="1"/>
    <col min="9477" max="9477" width="8.140625" style="44" customWidth="1"/>
    <col min="9478" max="9478" width="8.28515625" style="44" customWidth="1"/>
    <col min="9479" max="9479" width="5.42578125" style="44" customWidth="1"/>
    <col min="9480" max="9480" width="8.5703125" style="44" customWidth="1"/>
    <col min="9481" max="9481" width="13.7109375" style="44" customWidth="1"/>
    <col min="9482" max="9482" width="15.7109375" style="44" customWidth="1"/>
    <col min="9483" max="9483" width="14.7109375" style="44" customWidth="1"/>
    <col min="9484" max="9484" width="15" style="44" customWidth="1"/>
    <col min="9485" max="9486" width="14.28515625" style="44" customWidth="1"/>
    <col min="9487" max="9487" width="0" style="44" hidden="1" customWidth="1"/>
    <col min="9488" max="9488" width="18.85546875" style="44" customWidth="1"/>
    <col min="9489" max="9501" width="8" style="44" customWidth="1"/>
    <col min="9502" max="9505" width="9.28515625" style="44" customWidth="1"/>
    <col min="9506" max="9533" width="9.140625" style="44"/>
    <col min="9534" max="9534" width="64" style="44" customWidth="1"/>
    <col min="9535" max="9535" width="97.85546875" style="44" customWidth="1"/>
    <col min="9536" max="9729" width="9.140625" style="44"/>
    <col min="9730" max="9730" width="1.28515625" style="44" customWidth="1"/>
    <col min="9731" max="9731" width="44.85546875" style="44" customWidth="1"/>
    <col min="9732" max="9732" width="47.28515625" style="44" customWidth="1"/>
    <col min="9733" max="9733" width="8.140625" style="44" customWidth="1"/>
    <col min="9734" max="9734" width="8.28515625" style="44" customWidth="1"/>
    <col min="9735" max="9735" width="5.42578125" style="44" customWidth="1"/>
    <col min="9736" max="9736" width="8.5703125" style="44" customWidth="1"/>
    <col min="9737" max="9737" width="13.7109375" style="44" customWidth="1"/>
    <col min="9738" max="9738" width="15.7109375" style="44" customWidth="1"/>
    <col min="9739" max="9739" width="14.7109375" style="44" customWidth="1"/>
    <col min="9740" max="9740" width="15" style="44" customWidth="1"/>
    <col min="9741" max="9742" width="14.28515625" style="44" customWidth="1"/>
    <col min="9743" max="9743" width="0" style="44" hidden="1" customWidth="1"/>
    <col min="9744" max="9744" width="18.85546875" style="44" customWidth="1"/>
    <col min="9745" max="9757" width="8" style="44" customWidth="1"/>
    <col min="9758" max="9761" width="9.28515625" style="44" customWidth="1"/>
    <col min="9762" max="9789" width="9.140625" style="44"/>
    <col min="9790" max="9790" width="64" style="44" customWidth="1"/>
    <col min="9791" max="9791" width="97.85546875" style="44" customWidth="1"/>
    <col min="9792" max="9985" width="9.140625" style="44"/>
    <col min="9986" max="9986" width="1.28515625" style="44" customWidth="1"/>
    <col min="9987" max="9987" width="44.85546875" style="44" customWidth="1"/>
    <col min="9988" max="9988" width="47.28515625" style="44" customWidth="1"/>
    <col min="9989" max="9989" width="8.140625" style="44" customWidth="1"/>
    <col min="9990" max="9990" width="8.28515625" style="44" customWidth="1"/>
    <col min="9991" max="9991" width="5.42578125" style="44" customWidth="1"/>
    <col min="9992" max="9992" width="8.5703125" style="44" customWidth="1"/>
    <col min="9993" max="9993" width="13.7109375" style="44" customWidth="1"/>
    <col min="9994" max="9994" width="15.7109375" style="44" customWidth="1"/>
    <col min="9995" max="9995" width="14.7109375" style="44" customWidth="1"/>
    <col min="9996" max="9996" width="15" style="44" customWidth="1"/>
    <col min="9997" max="9998" width="14.28515625" style="44" customWidth="1"/>
    <col min="9999" max="9999" width="0" style="44" hidden="1" customWidth="1"/>
    <col min="10000" max="10000" width="18.85546875" style="44" customWidth="1"/>
    <col min="10001" max="10013" width="8" style="44" customWidth="1"/>
    <col min="10014" max="10017" width="9.28515625" style="44" customWidth="1"/>
    <col min="10018" max="10045" width="9.140625" style="44"/>
    <col min="10046" max="10046" width="64" style="44" customWidth="1"/>
    <col min="10047" max="10047" width="97.85546875" style="44" customWidth="1"/>
    <col min="10048" max="10241" width="9.140625" style="44"/>
    <col min="10242" max="10242" width="1.28515625" style="44" customWidth="1"/>
    <col min="10243" max="10243" width="44.85546875" style="44" customWidth="1"/>
    <col min="10244" max="10244" width="47.28515625" style="44" customWidth="1"/>
    <col min="10245" max="10245" width="8.140625" style="44" customWidth="1"/>
    <col min="10246" max="10246" width="8.28515625" style="44" customWidth="1"/>
    <col min="10247" max="10247" width="5.42578125" style="44" customWidth="1"/>
    <col min="10248" max="10248" width="8.5703125" style="44" customWidth="1"/>
    <col min="10249" max="10249" width="13.7109375" style="44" customWidth="1"/>
    <col min="10250" max="10250" width="15.7109375" style="44" customWidth="1"/>
    <col min="10251" max="10251" width="14.7109375" style="44" customWidth="1"/>
    <col min="10252" max="10252" width="15" style="44" customWidth="1"/>
    <col min="10253" max="10254" width="14.28515625" style="44" customWidth="1"/>
    <col min="10255" max="10255" width="0" style="44" hidden="1" customWidth="1"/>
    <col min="10256" max="10256" width="18.85546875" style="44" customWidth="1"/>
    <col min="10257" max="10269" width="8" style="44" customWidth="1"/>
    <col min="10270" max="10273" width="9.28515625" style="44" customWidth="1"/>
    <col min="10274" max="10301" width="9.140625" style="44"/>
    <col min="10302" max="10302" width="64" style="44" customWidth="1"/>
    <col min="10303" max="10303" width="97.85546875" style="44" customWidth="1"/>
    <col min="10304" max="10497" width="9.140625" style="44"/>
    <col min="10498" max="10498" width="1.28515625" style="44" customWidth="1"/>
    <col min="10499" max="10499" width="44.85546875" style="44" customWidth="1"/>
    <col min="10500" max="10500" width="47.28515625" style="44" customWidth="1"/>
    <col min="10501" max="10501" width="8.140625" style="44" customWidth="1"/>
    <col min="10502" max="10502" width="8.28515625" style="44" customWidth="1"/>
    <col min="10503" max="10503" width="5.42578125" style="44" customWidth="1"/>
    <col min="10504" max="10504" width="8.5703125" style="44" customWidth="1"/>
    <col min="10505" max="10505" width="13.7109375" style="44" customWidth="1"/>
    <col min="10506" max="10506" width="15.7109375" style="44" customWidth="1"/>
    <col min="10507" max="10507" width="14.7109375" style="44" customWidth="1"/>
    <col min="10508" max="10508" width="15" style="44" customWidth="1"/>
    <col min="10509" max="10510" width="14.28515625" style="44" customWidth="1"/>
    <col min="10511" max="10511" width="0" style="44" hidden="1" customWidth="1"/>
    <col min="10512" max="10512" width="18.85546875" style="44" customWidth="1"/>
    <col min="10513" max="10525" width="8" style="44" customWidth="1"/>
    <col min="10526" max="10529" width="9.28515625" style="44" customWidth="1"/>
    <col min="10530" max="10557" width="9.140625" style="44"/>
    <col min="10558" max="10558" width="64" style="44" customWidth="1"/>
    <col min="10559" max="10559" width="97.85546875" style="44" customWidth="1"/>
    <col min="10560" max="10753" width="9.140625" style="44"/>
    <col min="10754" max="10754" width="1.28515625" style="44" customWidth="1"/>
    <col min="10755" max="10755" width="44.85546875" style="44" customWidth="1"/>
    <col min="10756" max="10756" width="47.28515625" style="44" customWidth="1"/>
    <col min="10757" max="10757" width="8.140625" style="44" customWidth="1"/>
    <col min="10758" max="10758" width="8.28515625" style="44" customWidth="1"/>
    <col min="10759" max="10759" width="5.42578125" style="44" customWidth="1"/>
    <col min="10760" max="10760" width="8.5703125" style="44" customWidth="1"/>
    <col min="10761" max="10761" width="13.7109375" style="44" customWidth="1"/>
    <col min="10762" max="10762" width="15.7109375" style="44" customWidth="1"/>
    <col min="10763" max="10763" width="14.7109375" style="44" customWidth="1"/>
    <col min="10764" max="10764" width="15" style="44" customWidth="1"/>
    <col min="10765" max="10766" width="14.28515625" style="44" customWidth="1"/>
    <col min="10767" max="10767" width="0" style="44" hidden="1" customWidth="1"/>
    <col min="10768" max="10768" width="18.85546875" style="44" customWidth="1"/>
    <col min="10769" max="10781" width="8" style="44" customWidth="1"/>
    <col min="10782" max="10785" width="9.28515625" style="44" customWidth="1"/>
    <col min="10786" max="10813" width="9.140625" style="44"/>
    <col min="10814" max="10814" width="64" style="44" customWidth="1"/>
    <col min="10815" max="10815" width="97.85546875" style="44" customWidth="1"/>
    <col min="10816" max="11009" width="9.140625" style="44"/>
    <col min="11010" max="11010" width="1.28515625" style="44" customWidth="1"/>
    <col min="11011" max="11011" width="44.85546875" style="44" customWidth="1"/>
    <col min="11012" max="11012" width="47.28515625" style="44" customWidth="1"/>
    <col min="11013" max="11013" width="8.140625" style="44" customWidth="1"/>
    <col min="11014" max="11014" width="8.28515625" style="44" customWidth="1"/>
    <col min="11015" max="11015" width="5.42578125" style="44" customWidth="1"/>
    <col min="11016" max="11016" width="8.5703125" style="44" customWidth="1"/>
    <col min="11017" max="11017" width="13.7109375" style="44" customWidth="1"/>
    <col min="11018" max="11018" width="15.7109375" style="44" customWidth="1"/>
    <col min="11019" max="11019" width="14.7109375" style="44" customWidth="1"/>
    <col min="11020" max="11020" width="15" style="44" customWidth="1"/>
    <col min="11021" max="11022" width="14.28515625" style="44" customWidth="1"/>
    <col min="11023" max="11023" width="0" style="44" hidden="1" customWidth="1"/>
    <col min="11024" max="11024" width="18.85546875" style="44" customWidth="1"/>
    <col min="11025" max="11037" width="8" style="44" customWidth="1"/>
    <col min="11038" max="11041" width="9.28515625" style="44" customWidth="1"/>
    <col min="11042" max="11069" width="9.140625" style="44"/>
    <col min="11070" max="11070" width="64" style="44" customWidth="1"/>
    <col min="11071" max="11071" width="97.85546875" style="44" customWidth="1"/>
    <col min="11072" max="11265" width="9.140625" style="44"/>
    <col min="11266" max="11266" width="1.28515625" style="44" customWidth="1"/>
    <col min="11267" max="11267" width="44.85546875" style="44" customWidth="1"/>
    <col min="11268" max="11268" width="47.28515625" style="44" customWidth="1"/>
    <col min="11269" max="11269" width="8.140625" style="44" customWidth="1"/>
    <col min="11270" max="11270" width="8.28515625" style="44" customWidth="1"/>
    <col min="11271" max="11271" width="5.42578125" style="44" customWidth="1"/>
    <col min="11272" max="11272" width="8.5703125" style="44" customWidth="1"/>
    <col min="11273" max="11273" width="13.7109375" style="44" customWidth="1"/>
    <col min="11274" max="11274" width="15.7109375" style="44" customWidth="1"/>
    <col min="11275" max="11275" width="14.7109375" style="44" customWidth="1"/>
    <col min="11276" max="11276" width="15" style="44" customWidth="1"/>
    <col min="11277" max="11278" width="14.28515625" style="44" customWidth="1"/>
    <col min="11279" max="11279" width="0" style="44" hidden="1" customWidth="1"/>
    <col min="11280" max="11280" width="18.85546875" style="44" customWidth="1"/>
    <col min="11281" max="11293" width="8" style="44" customWidth="1"/>
    <col min="11294" max="11297" width="9.28515625" style="44" customWidth="1"/>
    <col min="11298" max="11325" width="9.140625" style="44"/>
    <col min="11326" max="11326" width="64" style="44" customWidth="1"/>
    <col min="11327" max="11327" width="97.85546875" style="44" customWidth="1"/>
    <col min="11328" max="11521" width="9.140625" style="44"/>
    <col min="11522" max="11522" width="1.28515625" style="44" customWidth="1"/>
    <col min="11523" max="11523" width="44.85546875" style="44" customWidth="1"/>
    <col min="11524" max="11524" width="47.28515625" style="44" customWidth="1"/>
    <col min="11525" max="11525" width="8.140625" style="44" customWidth="1"/>
    <col min="11526" max="11526" width="8.28515625" style="44" customWidth="1"/>
    <col min="11527" max="11527" width="5.42578125" style="44" customWidth="1"/>
    <col min="11528" max="11528" width="8.5703125" style="44" customWidth="1"/>
    <col min="11529" max="11529" width="13.7109375" style="44" customWidth="1"/>
    <col min="11530" max="11530" width="15.7109375" style="44" customWidth="1"/>
    <col min="11531" max="11531" width="14.7109375" style="44" customWidth="1"/>
    <col min="11532" max="11532" width="15" style="44" customWidth="1"/>
    <col min="11533" max="11534" width="14.28515625" style="44" customWidth="1"/>
    <col min="11535" max="11535" width="0" style="44" hidden="1" customWidth="1"/>
    <col min="11536" max="11536" width="18.85546875" style="44" customWidth="1"/>
    <col min="11537" max="11549" width="8" style="44" customWidth="1"/>
    <col min="11550" max="11553" width="9.28515625" style="44" customWidth="1"/>
    <col min="11554" max="11581" width="9.140625" style="44"/>
    <col min="11582" max="11582" width="64" style="44" customWidth="1"/>
    <col min="11583" max="11583" width="97.85546875" style="44" customWidth="1"/>
    <col min="11584" max="11777" width="9.140625" style="44"/>
    <col min="11778" max="11778" width="1.28515625" style="44" customWidth="1"/>
    <col min="11779" max="11779" width="44.85546875" style="44" customWidth="1"/>
    <col min="11780" max="11780" width="47.28515625" style="44" customWidth="1"/>
    <col min="11781" max="11781" width="8.140625" style="44" customWidth="1"/>
    <col min="11782" max="11782" width="8.28515625" style="44" customWidth="1"/>
    <col min="11783" max="11783" width="5.42578125" style="44" customWidth="1"/>
    <col min="11784" max="11784" width="8.5703125" style="44" customWidth="1"/>
    <col min="11785" max="11785" width="13.7109375" style="44" customWidth="1"/>
    <col min="11786" max="11786" width="15.7109375" style="44" customWidth="1"/>
    <col min="11787" max="11787" width="14.7109375" style="44" customWidth="1"/>
    <col min="11788" max="11788" width="15" style="44" customWidth="1"/>
    <col min="11789" max="11790" width="14.28515625" style="44" customWidth="1"/>
    <col min="11791" max="11791" width="0" style="44" hidden="1" customWidth="1"/>
    <col min="11792" max="11792" width="18.85546875" style="44" customWidth="1"/>
    <col min="11793" max="11805" width="8" style="44" customWidth="1"/>
    <col min="11806" max="11809" width="9.28515625" style="44" customWidth="1"/>
    <col min="11810" max="11837" width="9.140625" style="44"/>
    <col min="11838" max="11838" width="64" style="44" customWidth="1"/>
    <col min="11839" max="11839" width="97.85546875" style="44" customWidth="1"/>
    <col min="11840" max="12033" width="9.140625" style="44"/>
    <col min="12034" max="12034" width="1.28515625" style="44" customWidth="1"/>
    <col min="12035" max="12035" width="44.85546875" style="44" customWidth="1"/>
    <col min="12036" max="12036" width="47.28515625" style="44" customWidth="1"/>
    <col min="12037" max="12037" width="8.140625" style="44" customWidth="1"/>
    <col min="12038" max="12038" width="8.28515625" style="44" customWidth="1"/>
    <col min="12039" max="12039" width="5.42578125" style="44" customWidth="1"/>
    <col min="12040" max="12040" width="8.5703125" style="44" customWidth="1"/>
    <col min="12041" max="12041" width="13.7109375" style="44" customWidth="1"/>
    <col min="12042" max="12042" width="15.7109375" style="44" customWidth="1"/>
    <col min="12043" max="12043" width="14.7109375" style="44" customWidth="1"/>
    <col min="12044" max="12044" width="15" style="44" customWidth="1"/>
    <col min="12045" max="12046" width="14.28515625" style="44" customWidth="1"/>
    <col min="12047" max="12047" width="0" style="44" hidden="1" customWidth="1"/>
    <col min="12048" max="12048" width="18.85546875" style="44" customWidth="1"/>
    <col min="12049" max="12061" width="8" style="44" customWidth="1"/>
    <col min="12062" max="12065" width="9.28515625" style="44" customWidth="1"/>
    <col min="12066" max="12093" width="9.140625" style="44"/>
    <col min="12094" max="12094" width="64" style="44" customWidth="1"/>
    <col min="12095" max="12095" width="97.85546875" style="44" customWidth="1"/>
    <col min="12096" max="12289" width="9.140625" style="44"/>
    <col min="12290" max="12290" width="1.28515625" style="44" customWidth="1"/>
    <col min="12291" max="12291" width="44.85546875" style="44" customWidth="1"/>
    <col min="12292" max="12292" width="47.28515625" style="44" customWidth="1"/>
    <col min="12293" max="12293" width="8.140625" style="44" customWidth="1"/>
    <col min="12294" max="12294" width="8.28515625" style="44" customWidth="1"/>
    <col min="12295" max="12295" width="5.42578125" style="44" customWidth="1"/>
    <col min="12296" max="12296" width="8.5703125" style="44" customWidth="1"/>
    <col min="12297" max="12297" width="13.7109375" style="44" customWidth="1"/>
    <col min="12298" max="12298" width="15.7109375" style="44" customWidth="1"/>
    <col min="12299" max="12299" width="14.7109375" style="44" customWidth="1"/>
    <col min="12300" max="12300" width="15" style="44" customWidth="1"/>
    <col min="12301" max="12302" width="14.28515625" style="44" customWidth="1"/>
    <col min="12303" max="12303" width="0" style="44" hidden="1" customWidth="1"/>
    <col min="12304" max="12304" width="18.85546875" style="44" customWidth="1"/>
    <col min="12305" max="12317" width="8" style="44" customWidth="1"/>
    <col min="12318" max="12321" width="9.28515625" style="44" customWidth="1"/>
    <col min="12322" max="12349" width="9.140625" style="44"/>
    <col min="12350" max="12350" width="64" style="44" customWidth="1"/>
    <col min="12351" max="12351" width="97.85546875" style="44" customWidth="1"/>
    <col min="12352" max="12545" width="9.140625" style="44"/>
    <col min="12546" max="12546" width="1.28515625" style="44" customWidth="1"/>
    <col min="12547" max="12547" width="44.85546875" style="44" customWidth="1"/>
    <col min="12548" max="12548" width="47.28515625" style="44" customWidth="1"/>
    <col min="12549" max="12549" width="8.140625" style="44" customWidth="1"/>
    <col min="12550" max="12550" width="8.28515625" style="44" customWidth="1"/>
    <col min="12551" max="12551" width="5.42578125" style="44" customWidth="1"/>
    <col min="12552" max="12552" width="8.5703125" style="44" customWidth="1"/>
    <col min="12553" max="12553" width="13.7109375" style="44" customWidth="1"/>
    <col min="12554" max="12554" width="15.7109375" style="44" customWidth="1"/>
    <col min="12555" max="12555" width="14.7109375" style="44" customWidth="1"/>
    <col min="12556" max="12556" width="15" style="44" customWidth="1"/>
    <col min="12557" max="12558" width="14.28515625" style="44" customWidth="1"/>
    <col min="12559" max="12559" width="0" style="44" hidden="1" customWidth="1"/>
    <col min="12560" max="12560" width="18.85546875" style="44" customWidth="1"/>
    <col min="12561" max="12573" width="8" style="44" customWidth="1"/>
    <col min="12574" max="12577" width="9.28515625" style="44" customWidth="1"/>
    <col min="12578" max="12605" width="9.140625" style="44"/>
    <col min="12606" max="12606" width="64" style="44" customWidth="1"/>
    <col min="12607" max="12607" width="97.85546875" style="44" customWidth="1"/>
    <col min="12608" max="12801" width="9.140625" style="44"/>
    <col min="12802" max="12802" width="1.28515625" style="44" customWidth="1"/>
    <col min="12803" max="12803" width="44.85546875" style="44" customWidth="1"/>
    <col min="12804" max="12804" width="47.28515625" style="44" customWidth="1"/>
    <col min="12805" max="12805" width="8.140625" style="44" customWidth="1"/>
    <col min="12806" max="12806" width="8.28515625" style="44" customWidth="1"/>
    <col min="12807" max="12807" width="5.42578125" style="44" customWidth="1"/>
    <col min="12808" max="12808" width="8.5703125" style="44" customWidth="1"/>
    <col min="12809" max="12809" width="13.7109375" style="44" customWidth="1"/>
    <col min="12810" max="12810" width="15.7109375" style="44" customWidth="1"/>
    <col min="12811" max="12811" width="14.7109375" style="44" customWidth="1"/>
    <col min="12812" max="12812" width="15" style="44" customWidth="1"/>
    <col min="12813" max="12814" width="14.28515625" style="44" customWidth="1"/>
    <col min="12815" max="12815" width="0" style="44" hidden="1" customWidth="1"/>
    <col min="12816" max="12816" width="18.85546875" style="44" customWidth="1"/>
    <col min="12817" max="12829" width="8" style="44" customWidth="1"/>
    <col min="12830" max="12833" width="9.28515625" style="44" customWidth="1"/>
    <col min="12834" max="12861" width="9.140625" style="44"/>
    <col min="12862" max="12862" width="64" style="44" customWidth="1"/>
    <col min="12863" max="12863" width="97.85546875" style="44" customWidth="1"/>
    <col min="12864" max="13057" width="9.140625" style="44"/>
    <col min="13058" max="13058" width="1.28515625" style="44" customWidth="1"/>
    <col min="13059" max="13059" width="44.85546875" style="44" customWidth="1"/>
    <col min="13060" max="13060" width="47.28515625" style="44" customWidth="1"/>
    <col min="13061" max="13061" width="8.140625" style="44" customWidth="1"/>
    <col min="13062" max="13062" width="8.28515625" style="44" customWidth="1"/>
    <col min="13063" max="13063" width="5.42578125" style="44" customWidth="1"/>
    <col min="13064" max="13064" width="8.5703125" style="44" customWidth="1"/>
    <col min="13065" max="13065" width="13.7109375" style="44" customWidth="1"/>
    <col min="13066" max="13066" width="15.7109375" style="44" customWidth="1"/>
    <col min="13067" max="13067" width="14.7109375" style="44" customWidth="1"/>
    <col min="13068" max="13068" width="15" style="44" customWidth="1"/>
    <col min="13069" max="13070" width="14.28515625" style="44" customWidth="1"/>
    <col min="13071" max="13071" width="0" style="44" hidden="1" customWidth="1"/>
    <col min="13072" max="13072" width="18.85546875" style="44" customWidth="1"/>
    <col min="13073" max="13085" width="8" style="44" customWidth="1"/>
    <col min="13086" max="13089" width="9.28515625" style="44" customWidth="1"/>
    <col min="13090" max="13117" width="9.140625" style="44"/>
    <col min="13118" max="13118" width="64" style="44" customWidth="1"/>
    <col min="13119" max="13119" width="97.85546875" style="44" customWidth="1"/>
    <col min="13120" max="13313" width="9.140625" style="44"/>
    <col min="13314" max="13314" width="1.28515625" style="44" customWidth="1"/>
    <col min="13315" max="13315" width="44.85546875" style="44" customWidth="1"/>
    <col min="13316" max="13316" width="47.28515625" style="44" customWidth="1"/>
    <col min="13317" max="13317" width="8.140625" style="44" customWidth="1"/>
    <col min="13318" max="13318" width="8.28515625" style="44" customWidth="1"/>
    <col min="13319" max="13319" width="5.42578125" style="44" customWidth="1"/>
    <col min="13320" max="13320" width="8.5703125" style="44" customWidth="1"/>
    <col min="13321" max="13321" width="13.7109375" style="44" customWidth="1"/>
    <col min="13322" max="13322" width="15.7109375" style="44" customWidth="1"/>
    <col min="13323" max="13323" width="14.7109375" style="44" customWidth="1"/>
    <col min="13324" max="13324" width="15" style="44" customWidth="1"/>
    <col min="13325" max="13326" width="14.28515625" style="44" customWidth="1"/>
    <col min="13327" max="13327" width="0" style="44" hidden="1" customWidth="1"/>
    <col min="13328" max="13328" width="18.85546875" style="44" customWidth="1"/>
    <col min="13329" max="13341" width="8" style="44" customWidth="1"/>
    <col min="13342" max="13345" width="9.28515625" style="44" customWidth="1"/>
    <col min="13346" max="13373" width="9.140625" style="44"/>
    <col min="13374" max="13374" width="64" style="44" customWidth="1"/>
    <col min="13375" max="13375" width="97.85546875" style="44" customWidth="1"/>
    <col min="13376" max="13569" width="9.140625" style="44"/>
    <col min="13570" max="13570" width="1.28515625" style="44" customWidth="1"/>
    <col min="13571" max="13571" width="44.85546875" style="44" customWidth="1"/>
    <col min="13572" max="13572" width="47.28515625" style="44" customWidth="1"/>
    <col min="13573" max="13573" width="8.140625" style="44" customWidth="1"/>
    <col min="13574" max="13574" width="8.28515625" style="44" customWidth="1"/>
    <col min="13575" max="13575" width="5.42578125" style="44" customWidth="1"/>
    <col min="13576" max="13576" width="8.5703125" style="44" customWidth="1"/>
    <col min="13577" max="13577" width="13.7109375" style="44" customWidth="1"/>
    <col min="13578" max="13578" width="15.7109375" style="44" customWidth="1"/>
    <col min="13579" max="13579" width="14.7109375" style="44" customWidth="1"/>
    <col min="13580" max="13580" width="15" style="44" customWidth="1"/>
    <col min="13581" max="13582" width="14.28515625" style="44" customWidth="1"/>
    <col min="13583" max="13583" width="0" style="44" hidden="1" customWidth="1"/>
    <col min="13584" max="13584" width="18.85546875" style="44" customWidth="1"/>
    <col min="13585" max="13597" width="8" style="44" customWidth="1"/>
    <col min="13598" max="13601" width="9.28515625" style="44" customWidth="1"/>
    <col min="13602" max="13629" width="9.140625" style="44"/>
    <col min="13630" max="13630" width="64" style="44" customWidth="1"/>
    <col min="13631" max="13631" width="97.85546875" style="44" customWidth="1"/>
    <col min="13632" max="13825" width="9.140625" style="44"/>
    <col min="13826" max="13826" width="1.28515625" style="44" customWidth="1"/>
    <col min="13827" max="13827" width="44.85546875" style="44" customWidth="1"/>
    <col min="13828" max="13828" width="47.28515625" style="44" customWidth="1"/>
    <col min="13829" max="13829" width="8.140625" style="44" customWidth="1"/>
    <col min="13830" max="13830" width="8.28515625" style="44" customWidth="1"/>
    <col min="13831" max="13831" width="5.42578125" style="44" customWidth="1"/>
    <col min="13832" max="13832" width="8.5703125" style="44" customWidth="1"/>
    <col min="13833" max="13833" width="13.7109375" style="44" customWidth="1"/>
    <col min="13834" max="13834" width="15.7109375" style="44" customWidth="1"/>
    <col min="13835" max="13835" width="14.7109375" style="44" customWidth="1"/>
    <col min="13836" max="13836" width="15" style="44" customWidth="1"/>
    <col min="13837" max="13838" width="14.28515625" style="44" customWidth="1"/>
    <col min="13839" max="13839" width="0" style="44" hidden="1" customWidth="1"/>
    <col min="13840" max="13840" width="18.85546875" style="44" customWidth="1"/>
    <col min="13841" max="13853" width="8" style="44" customWidth="1"/>
    <col min="13854" max="13857" width="9.28515625" style="44" customWidth="1"/>
    <col min="13858" max="13885" width="9.140625" style="44"/>
    <col min="13886" max="13886" width="64" style="44" customWidth="1"/>
    <col min="13887" max="13887" width="97.85546875" style="44" customWidth="1"/>
    <col min="13888" max="14081" width="9.140625" style="44"/>
    <col min="14082" max="14082" width="1.28515625" style="44" customWidth="1"/>
    <col min="14083" max="14083" width="44.85546875" style="44" customWidth="1"/>
    <col min="14084" max="14084" width="47.28515625" style="44" customWidth="1"/>
    <col min="14085" max="14085" width="8.140625" style="44" customWidth="1"/>
    <col min="14086" max="14086" width="8.28515625" style="44" customWidth="1"/>
    <col min="14087" max="14087" width="5.42578125" style="44" customWidth="1"/>
    <col min="14088" max="14088" width="8.5703125" style="44" customWidth="1"/>
    <col min="14089" max="14089" width="13.7109375" style="44" customWidth="1"/>
    <col min="14090" max="14090" width="15.7109375" style="44" customWidth="1"/>
    <col min="14091" max="14091" width="14.7109375" style="44" customWidth="1"/>
    <col min="14092" max="14092" width="15" style="44" customWidth="1"/>
    <col min="14093" max="14094" width="14.28515625" style="44" customWidth="1"/>
    <col min="14095" max="14095" width="0" style="44" hidden="1" customWidth="1"/>
    <col min="14096" max="14096" width="18.85546875" style="44" customWidth="1"/>
    <col min="14097" max="14109" width="8" style="44" customWidth="1"/>
    <col min="14110" max="14113" width="9.28515625" style="44" customWidth="1"/>
    <col min="14114" max="14141" width="9.140625" style="44"/>
    <col min="14142" max="14142" width="64" style="44" customWidth="1"/>
    <col min="14143" max="14143" width="97.85546875" style="44" customWidth="1"/>
    <col min="14144" max="14337" width="9.140625" style="44"/>
    <col min="14338" max="14338" width="1.28515625" style="44" customWidth="1"/>
    <col min="14339" max="14339" width="44.85546875" style="44" customWidth="1"/>
    <col min="14340" max="14340" width="47.28515625" style="44" customWidth="1"/>
    <col min="14341" max="14341" width="8.140625" style="44" customWidth="1"/>
    <col min="14342" max="14342" width="8.28515625" style="44" customWidth="1"/>
    <col min="14343" max="14343" width="5.42578125" style="44" customWidth="1"/>
    <col min="14344" max="14344" width="8.5703125" style="44" customWidth="1"/>
    <col min="14345" max="14345" width="13.7109375" style="44" customWidth="1"/>
    <col min="14346" max="14346" width="15.7109375" style="44" customWidth="1"/>
    <col min="14347" max="14347" width="14.7109375" style="44" customWidth="1"/>
    <col min="14348" max="14348" width="15" style="44" customWidth="1"/>
    <col min="14349" max="14350" width="14.28515625" style="44" customWidth="1"/>
    <col min="14351" max="14351" width="0" style="44" hidden="1" customWidth="1"/>
    <col min="14352" max="14352" width="18.85546875" style="44" customWidth="1"/>
    <col min="14353" max="14365" width="8" style="44" customWidth="1"/>
    <col min="14366" max="14369" width="9.28515625" style="44" customWidth="1"/>
    <col min="14370" max="14397" width="9.140625" style="44"/>
    <col min="14398" max="14398" width="64" style="44" customWidth="1"/>
    <col min="14399" max="14399" width="97.85546875" style="44" customWidth="1"/>
    <col min="14400" max="14593" width="9.140625" style="44"/>
    <col min="14594" max="14594" width="1.28515625" style="44" customWidth="1"/>
    <col min="14595" max="14595" width="44.85546875" style="44" customWidth="1"/>
    <col min="14596" max="14596" width="47.28515625" style="44" customWidth="1"/>
    <col min="14597" max="14597" width="8.140625" style="44" customWidth="1"/>
    <col min="14598" max="14598" width="8.28515625" style="44" customWidth="1"/>
    <col min="14599" max="14599" width="5.42578125" style="44" customWidth="1"/>
    <col min="14600" max="14600" width="8.5703125" style="44" customWidth="1"/>
    <col min="14601" max="14601" width="13.7109375" style="44" customWidth="1"/>
    <col min="14602" max="14602" width="15.7109375" style="44" customWidth="1"/>
    <col min="14603" max="14603" width="14.7109375" style="44" customWidth="1"/>
    <col min="14604" max="14604" width="15" style="44" customWidth="1"/>
    <col min="14605" max="14606" width="14.28515625" style="44" customWidth="1"/>
    <col min="14607" max="14607" width="0" style="44" hidden="1" customWidth="1"/>
    <col min="14608" max="14608" width="18.85546875" style="44" customWidth="1"/>
    <col min="14609" max="14621" width="8" style="44" customWidth="1"/>
    <col min="14622" max="14625" width="9.28515625" style="44" customWidth="1"/>
    <col min="14626" max="14653" width="9.140625" style="44"/>
    <col min="14654" max="14654" width="64" style="44" customWidth="1"/>
    <col min="14655" max="14655" width="97.85546875" style="44" customWidth="1"/>
    <col min="14656" max="14849" width="9.140625" style="44"/>
    <col min="14850" max="14850" width="1.28515625" style="44" customWidth="1"/>
    <col min="14851" max="14851" width="44.85546875" style="44" customWidth="1"/>
    <col min="14852" max="14852" width="47.28515625" style="44" customWidth="1"/>
    <col min="14853" max="14853" width="8.140625" style="44" customWidth="1"/>
    <col min="14854" max="14854" width="8.28515625" style="44" customWidth="1"/>
    <col min="14855" max="14855" width="5.42578125" style="44" customWidth="1"/>
    <col min="14856" max="14856" width="8.5703125" style="44" customWidth="1"/>
    <col min="14857" max="14857" width="13.7109375" style="44" customWidth="1"/>
    <col min="14858" max="14858" width="15.7109375" style="44" customWidth="1"/>
    <col min="14859" max="14859" width="14.7109375" style="44" customWidth="1"/>
    <col min="14860" max="14860" width="15" style="44" customWidth="1"/>
    <col min="14861" max="14862" width="14.28515625" style="44" customWidth="1"/>
    <col min="14863" max="14863" width="0" style="44" hidden="1" customWidth="1"/>
    <col min="14864" max="14864" width="18.85546875" style="44" customWidth="1"/>
    <col min="14865" max="14877" width="8" style="44" customWidth="1"/>
    <col min="14878" max="14881" width="9.28515625" style="44" customWidth="1"/>
    <col min="14882" max="14909" width="9.140625" style="44"/>
    <col min="14910" max="14910" width="64" style="44" customWidth="1"/>
    <col min="14911" max="14911" width="97.85546875" style="44" customWidth="1"/>
    <col min="14912" max="15105" width="9.140625" style="44"/>
    <col min="15106" max="15106" width="1.28515625" style="44" customWidth="1"/>
    <col min="15107" max="15107" width="44.85546875" style="44" customWidth="1"/>
    <col min="15108" max="15108" width="47.28515625" style="44" customWidth="1"/>
    <col min="15109" max="15109" width="8.140625" style="44" customWidth="1"/>
    <col min="15110" max="15110" width="8.28515625" style="44" customWidth="1"/>
    <col min="15111" max="15111" width="5.42578125" style="44" customWidth="1"/>
    <col min="15112" max="15112" width="8.5703125" style="44" customWidth="1"/>
    <col min="15113" max="15113" width="13.7109375" style="44" customWidth="1"/>
    <col min="15114" max="15114" width="15.7109375" style="44" customWidth="1"/>
    <col min="15115" max="15115" width="14.7109375" style="44" customWidth="1"/>
    <col min="15116" max="15116" width="15" style="44" customWidth="1"/>
    <col min="15117" max="15118" width="14.28515625" style="44" customWidth="1"/>
    <col min="15119" max="15119" width="0" style="44" hidden="1" customWidth="1"/>
    <col min="15120" max="15120" width="18.85546875" style="44" customWidth="1"/>
    <col min="15121" max="15133" width="8" style="44" customWidth="1"/>
    <col min="15134" max="15137" width="9.28515625" style="44" customWidth="1"/>
    <col min="15138" max="15165" width="9.140625" style="44"/>
    <col min="15166" max="15166" width="64" style="44" customWidth="1"/>
    <col min="15167" max="15167" width="97.85546875" style="44" customWidth="1"/>
    <col min="15168" max="15361" width="9.140625" style="44"/>
    <col min="15362" max="15362" width="1.28515625" style="44" customWidth="1"/>
    <col min="15363" max="15363" width="44.85546875" style="44" customWidth="1"/>
    <col min="15364" max="15364" width="47.28515625" style="44" customWidth="1"/>
    <col min="15365" max="15365" width="8.140625" style="44" customWidth="1"/>
    <col min="15366" max="15366" width="8.28515625" style="44" customWidth="1"/>
    <col min="15367" max="15367" width="5.42578125" style="44" customWidth="1"/>
    <col min="15368" max="15368" width="8.5703125" style="44" customWidth="1"/>
    <col min="15369" max="15369" width="13.7109375" style="44" customWidth="1"/>
    <col min="15370" max="15370" width="15.7109375" style="44" customWidth="1"/>
    <col min="15371" max="15371" width="14.7109375" style="44" customWidth="1"/>
    <col min="15372" max="15372" width="15" style="44" customWidth="1"/>
    <col min="15373" max="15374" width="14.28515625" style="44" customWidth="1"/>
    <col min="15375" max="15375" width="0" style="44" hidden="1" customWidth="1"/>
    <col min="15376" max="15376" width="18.85546875" style="44" customWidth="1"/>
    <col min="15377" max="15389" width="8" style="44" customWidth="1"/>
    <col min="15390" max="15393" width="9.28515625" style="44" customWidth="1"/>
    <col min="15394" max="15421" width="9.140625" style="44"/>
    <col min="15422" max="15422" width="64" style="44" customWidth="1"/>
    <col min="15423" max="15423" width="97.85546875" style="44" customWidth="1"/>
    <col min="15424" max="15617" width="9.140625" style="44"/>
    <col min="15618" max="15618" width="1.28515625" style="44" customWidth="1"/>
    <col min="15619" max="15619" width="44.85546875" style="44" customWidth="1"/>
    <col min="15620" max="15620" width="47.28515625" style="44" customWidth="1"/>
    <col min="15621" max="15621" width="8.140625" style="44" customWidth="1"/>
    <col min="15622" max="15622" width="8.28515625" style="44" customWidth="1"/>
    <col min="15623" max="15623" width="5.42578125" style="44" customWidth="1"/>
    <col min="15624" max="15624" width="8.5703125" style="44" customWidth="1"/>
    <col min="15625" max="15625" width="13.7109375" style="44" customWidth="1"/>
    <col min="15626" max="15626" width="15.7109375" style="44" customWidth="1"/>
    <col min="15627" max="15627" width="14.7109375" style="44" customWidth="1"/>
    <col min="15628" max="15628" width="15" style="44" customWidth="1"/>
    <col min="15629" max="15630" width="14.28515625" style="44" customWidth="1"/>
    <col min="15631" max="15631" width="0" style="44" hidden="1" customWidth="1"/>
    <col min="15632" max="15632" width="18.85546875" style="44" customWidth="1"/>
    <col min="15633" max="15645" width="8" style="44" customWidth="1"/>
    <col min="15646" max="15649" width="9.28515625" style="44" customWidth="1"/>
    <col min="15650" max="15677" width="9.140625" style="44"/>
    <col min="15678" max="15678" width="64" style="44" customWidth="1"/>
    <col min="15679" max="15679" width="97.85546875" style="44" customWidth="1"/>
    <col min="15680" max="15873" width="9.140625" style="44"/>
    <col min="15874" max="15874" width="1.28515625" style="44" customWidth="1"/>
    <col min="15875" max="15875" width="44.85546875" style="44" customWidth="1"/>
    <col min="15876" max="15876" width="47.28515625" style="44" customWidth="1"/>
    <col min="15877" max="15877" width="8.140625" style="44" customWidth="1"/>
    <col min="15878" max="15878" width="8.28515625" style="44" customWidth="1"/>
    <col min="15879" max="15879" width="5.42578125" style="44" customWidth="1"/>
    <col min="15880" max="15880" width="8.5703125" style="44" customWidth="1"/>
    <col min="15881" max="15881" width="13.7109375" style="44" customWidth="1"/>
    <col min="15882" max="15882" width="15.7109375" style="44" customWidth="1"/>
    <col min="15883" max="15883" width="14.7109375" style="44" customWidth="1"/>
    <col min="15884" max="15884" width="15" style="44" customWidth="1"/>
    <col min="15885" max="15886" width="14.28515625" style="44" customWidth="1"/>
    <col min="15887" max="15887" width="0" style="44" hidden="1" customWidth="1"/>
    <col min="15888" max="15888" width="18.85546875" style="44" customWidth="1"/>
    <col min="15889" max="15901" width="8" style="44" customWidth="1"/>
    <col min="15902" max="15905" width="9.28515625" style="44" customWidth="1"/>
    <col min="15906" max="15933" width="9.140625" style="44"/>
    <col min="15934" max="15934" width="64" style="44" customWidth="1"/>
    <col min="15935" max="15935" width="97.85546875" style="44" customWidth="1"/>
    <col min="15936" max="16129" width="9.140625" style="44"/>
    <col min="16130" max="16130" width="1.28515625" style="44" customWidth="1"/>
    <col min="16131" max="16131" width="44.85546875" style="44" customWidth="1"/>
    <col min="16132" max="16132" width="47.28515625" style="44" customWidth="1"/>
    <col min="16133" max="16133" width="8.140625" style="44" customWidth="1"/>
    <col min="16134" max="16134" width="8.28515625" style="44" customWidth="1"/>
    <col min="16135" max="16135" width="5.42578125" style="44" customWidth="1"/>
    <col min="16136" max="16136" width="8.5703125" style="44" customWidth="1"/>
    <col min="16137" max="16137" width="13.7109375" style="44" customWidth="1"/>
    <col min="16138" max="16138" width="15.7109375" style="44" customWidth="1"/>
    <col min="16139" max="16139" width="14.7109375" style="44" customWidth="1"/>
    <col min="16140" max="16140" width="15" style="44" customWidth="1"/>
    <col min="16141" max="16142" width="14.28515625" style="44" customWidth="1"/>
    <col min="16143" max="16143" width="0" style="44" hidden="1" customWidth="1"/>
    <col min="16144" max="16144" width="18.85546875" style="44" customWidth="1"/>
    <col min="16145" max="16157" width="8" style="44" customWidth="1"/>
    <col min="16158" max="16161" width="9.28515625" style="44" customWidth="1"/>
    <col min="16162" max="16189" width="9.140625" style="44"/>
    <col min="16190" max="16190" width="64" style="44" customWidth="1"/>
    <col min="16191" max="16191" width="97.85546875" style="44" customWidth="1"/>
    <col min="16192" max="16384" width="9.140625" style="44"/>
  </cols>
  <sheetData>
    <row r="1" spans="1:63" ht="4.5" customHeight="1" thickTop="1" thickBot="1">
      <c r="A1" s="133"/>
      <c r="B1" s="275"/>
      <c r="C1" s="275"/>
      <c r="D1" s="275"/>
      <c r="E1" s="276"/>
      <c r="F1" s="276"/>
      <c r="G1" s="276"/>
      <c r="H1" s="277"/>
      <c r="I1" s="277"/>
      <c r="J1" s="277"/>
      <c r="K1" s="277"/>
      <c r="L1" s="277"/>
      <c r="M1" s="277"/>
      <c r="N1" s="277"/>
      <c r="O1" s="134"/>
      <c r="BJ1" s="45" t="s">
        <v>186</v>
      </c>
      <c r="BK1" s="46" t="s">
        <v>187</v>
      </c>
    </row>
    <row r="2" spans="1:63" ht="32.25" customHeight="1">
      <c r="A2" s="135"/>
      <c r="B2" s="594" t="s">
        <v>315</v>
      </c>
      <c r="C2" s="594"/>
      <c r="D2" s="594"/>
      <c r="E2" s="594"/>
      <c r="F2" s="594"/>
      <c r="G2" s="594"/>
      <c r="H2" s="594"/>
      <c r="I2" s="594"/>
      <c r="J2" s="594"/>
      <c r="K2" s="594"/>
      <c r="L2" s="594"/>
      <c r="M2" s="594"/>
      <c r="N2" s="594"/>
      <c r="O2" s="136"/>
      <c r="BJ2" s="137"/>
      <c r="BK2" s="138"/>
    </row>
    <row r="3" spans="1:63" ht="9" customHeight="1" thickBot="1">
      <c r="A3" s="258"/>
      <c r="B3" s="53"/>
      <c r="C3" s="53"/>
      <c r="D3" s="53"/>
      <c r="E3" s="139"/>
      <c r="F3" s="139"/>
      <c r="G3" s="139"/>
      <c r="H3" s="42"/>
      <c r="I3" s="42"/>
      <c r="J3" s="42"/>
      <c r="K3" s="42"/>
      <c r="L3" s="42"/>
      <c r="M3" s="42"/>
      <c r="N3" s="259"/>
      <c r="O3" s="136"/>
      <c r="BJ3" s="137"/>
      <c r="BK3" s="138"/>
    </row>
    <row r="4" spans="1:63" ht="8.25" customHeight="1" thickBot="1">
      <c r="A4" s="258"/>
      <c r="B4" s="53"/>
      <c r="C4" s="53"/>
      <c r="D4" s="53"/>
      <c r="E4" s="139"/>
      <c r="F4" s="139"/>
      <c r="G4" s="139"/>
      <c r="H4" s="42"/>
      <c r="I4" s="42"/>
      <c r="J4" s="42"/>
      <c r="K4" s="42"/>
      <c r="L4" s="42"/>
      <c r="M4" s="42"/>
      <c r="N4" s="210"/>
      <c r="O4" s="136"/>
      <c r="BJ4" s="45" t="s">
        <v>186</v>
      </c>
      <c r="BK4" s="46" t="s">
        <v>187</v>
      </c>
    </row>
    <row r="5" spans="1:63" ht="25.5" customHeight="1">
      <c r="A5" s="258"/>
      <c r="B5" s="140" t="s">
        <v>188</v>
      </c>
      <c r="C5" s="141" t="str">
        <f>'Elenco P.I.'!B2</f>
        <v>Comune di Arborea</v>
      </c>
      <c r="D5" s="320"/>
      <c r="E5" s="139"/>
      <c r="F5" s="139"/>
      <c r="G5" s="139"/>
      <c r="H5" s="139"/>
      <c r="I5" s="139"/>
      <c r="J5" s="139"/>
      <c r="K5" s="42"/>
      <c r="L5" s="42"/>
      <c r="M5" s="42"/>
      <c r="N5" s="210"/>
      <c r="O5" s="136"/>
      <c r="BJ5" s="49" t="s">
        <v>190</v>
      </c>
      <c r="BK5" s="50" t="s">
        <v>191</v>
      </c>
    </row>
    <row r="6" spans="1:63" ht="25.5" customHeight="1">
      <c r="A6" s="258"/>
      <c r="B6" s="140" t="s">
        <v>192</v>
      </c>
      <c r="C6" s="141"/>
      <c r="D6" s="320"/>
      <c r="E6" s="139"/>
      <c r="F6" s="139"/>
      <c r="G6" s="139"/>
      <c r="H6" s="139"/>
      <c r="I6" s="139"/>
      <c r="J6" s="139"/>
      <c r="K6" s="42"/>
      <c r="L6" s="42"/>
      <c r="M6" s="47" t="s">
        <v>189</v>
      </c>
      <c r="N6" s="260">
        <v>2021</v>
      </c>
      <c r="O6" s="136"/>
      <c r="BJ6" s="51" t="s">
        <v>193</v>
      </c>
      <c r="BK6" s="52" t="s">
        <v>194</v>
      </c>
    </row>
    <row r="7" spans="1:63" ht="25.5" customHeight="1" thickBot="1">
      <c r="A7" s="258"/>
      <c r="B7" s="140" t="s">
        <v>316</v>
      </c>
      <c r="C7" s="141"/>
      <c r="D7" s="320"/>
      <c r="E7" s="42"/>
      <c r="F7" s="42"/>
      <c r="G7" s="42"/>
      <c r="H7" s="42"/>
      <c r="I7" s="42"/>
      <c r="J7" s="42"/>
      <c r="K7" s="42"/>
      <c r="L7" s="42"/>
      <c r="M7" s="42"/>
      <c r="N7" s="210"/>
      <c r="O7" s="136"/>
      <c r="BJ7" s="51" t="s">
        <v>196</v>
      </c>
      <c r="BK7" s="52" t="s">
        <v>197</v>
      </c>
    </row>
    <row r="8" spans="1:63" ht="14.25" customHeight="1" thickBot="1">
      <c r="A8" s="258"/>
      <c r="B8" s="140"/>
      <c r="C8" s="53"/>
      <c r="D8" s="53"/>
      <c r="E8" s="42"/>
      <c r="F8" s="42"/>
      <c r="G8" s="42"/>
      <c r="H8" s="42"/>
      <c r="I8" s="42"/>
      <c r="J8" s="42"/>
      <c r="K8" s="42"/>
      <c r="L8" s="42"/>
      <c r="M8" s="42"/>
      <c r="N8" s="261"/>
      <c r="O8" s="136"/>
      <c r="BJ8" s="45" t="s">
        <v>186</v>
      </c>
      <c r="BK8" s="46" t="s">
        <v>187</v>
      </c>
    </row>
    <row r="9" spans="1:63" s="142" customFormat="1" ht="56.25" customHeight="1">
      <c r="A9" s="135"/>
      <c r="B9" s="595" t="s">
        <v>261</v>
      </c>
      <c r="C9" s="595"/>
      <c r="D9" s="412"/>
      <c r="E9" s="595" t="s">
        <v>262</v>
      </c>
      <c r="F9" s="595"/>
      <c r="G9" s="595"/>
      <c r="H9" s="595"/>
      <c r="I9" s="595"/>
      <c r="J9" s="595"/>
      <c r="K9" s="596"/>
      <c r="L9" s="596"/>
      <c r="M9" s="596"/>
      <c r="N9" s="596"/>
      <c r="O9" s="136"/>
    </row>
    <row r="10" spans="1:63" ht="6.75" customHeight="1">
      <c r="A10" s="258"/>
      <c r="B10" s="53"/>
      <c r="C10" s="53"/>
      <c r="D10" s="53"/>
      <c r="E10" s="54"/>
      <c r="F10" s="139"/>
      <c r="G10" s="139"/>
      <c r="H10" s="139"/>
      <c r="I10" s="139"/>
      <c r="J10" s="139"/>
      <c r="K10" s="42"/>
      <c r="L10" s="42"/>
      <c r="M10" s="42"/>
      <c r="N10" s="259"/>
      <c r="O10" s="136"/>
      <c r="BJ10" s="51" t="s">
        <v>198</v>
      </c>
      <c r="BK10" s="52" t="s">
        <v>199</v>
      </c>
    </row>
    <row r="11" spans="1:63" ht="6" customHeight="1">
      <c r="A11" s="258"/>
      <c r="B11" s="54"/>
      <c r="C11" s="54"/>
      <c r="D11" s="54"/>
      <c r="E11" s="54"/>
      <c r="F11" s="54"/>
      <c r="G11" s="54"/>
      <c r="H11" s="54"/>
      <c r="I11" s="54"/>
      <c r="J11" s="54"/>
      <c r="K11" s="54"/>
      <c r="L11" s="54"/>
      <c r="M11" s="54"/>
      <c r="N11" s="262"/>
      <c r="O11" s="136"/>
      <c r="BJ11" s="51"/>
      <c r="BK11" s="52"/>
    </row>
    <row r="12" spans="1:63" ht="22.5" customHeight="1">
      <c r="A12" s="135"/>
      <c r="B12" s="597" t="s">
        <v>263</v>
      </c>
      <c r="C12" s="597"/>
      <c r="D12" s="598"/>
      <c r="E12" s="583" t="s">
        <v>264</v>
      </c>
      <c r="F12" s="583" t="s">
        <v>265</v>
      </c>
      <c r="G12" s="583" t="s">
        <v>266</v>
      </c>
      <c r="H12" s="584" t="s">
        <v>267</v>
      </c>
      <c r="I12" s="481" t="s">
        <v>268</v>
      </c>
      <c r="J12" s="481"/>
      <c r="K12" s="481"/>
      <c r="L12" s="481"/>
      <c r="M12" s="481"/>
      <c r="N12" s="507" t="s">
        <v>269</v>
      </c>
      <c r="O12" s="136"/>
      <c r="BJ12" s="51" t="s">
        <v>201</v>
      </c>
      <c r="BK12" s="52" t="s">
        <v>202</v>
      </c>
    </row>
    <row r="13" spans="1:63" ht="12" customHeight="1">
      <c r="A13" s="135"/>
      <c r="B13" s="597"/>
      <c r="C13" s="597"/>
      <c r="D13" s="599"/>
      <c r="E13" s="583"/>
      <c r="F13" s="583"/>
      <c r="G13" s="583"/>
      <c r="H13" s="584"/>
      <c r="I13" s="143">
        <v>1</v>
      </c>
      <c r="J13" s="143">
        <v>2</v>
      </c>
      <c r="K13" s="143">
        <v>3</v>
      </c>
      <c r="L13" s="143">
        <v>4</v>
      </c>
      <c r="M13" s="143">
        <v>5</v>
      </c>
      <c r="N13" s="507"/>
      <c r="O13" s="136"/>
      <c r="BJ13" s="51" t="s">
        <v>203</v>
      </c>
      <c r="BK13" s="52" t="s">
        <v>204</v>
      </c>
    </row>
    <row r="14" spans="1:63" ht="18" customHeight="1">
      <c r="A14" s="135"/>
      <c r="B14" s="597"/>
      <c r="C14" s="597"/>
      <c r="D14" s="600"/>
      <c r="E14" s="583"/>
      <c r="F14" s="583"/>
      <c r="G14" s="583"/>
      <c r="H14" s="584"/>
      <c r="I14" s="144" t="s">
        <v>232</v>
      </c>
      <c r="J14" s="144" t="s">
        <v>233</v>
      </c>
      <c r="K14" s="145" t="s">
        <v>234</v>
      </c>
      <c r="L14" s="145" t="s">
        <v>270</v>
      </c>
      <c r="M14" s="145" t="s">
        <v>271</v>
      </c>
      <c r="N14" s="507"/>
      <c r="O14" s="136"/>
      <c r="BJ14" s="51" t="s">
        <v>207</v>
      </c>
      <c r="BK14" s="52" t="s">
        <v>208</v>
      </c>
    </row>
    <row r="15" spans="1:63" ht="40.5" customHeight="1">
      <c r="A15" s="135"/>
      <c r="B15" s="146" t="s">
        <v>212</v>
      </c>
      <c r="C15" s="146" t="s">
        <v>213</v>
      </c>
      <c r="D15" s="146" t="s">
        <v>454</v>
      </c>
      <c r="E15" s="583"/>
      <c r="F15" s="583"/>
      <c r="G15" s="583"/>
      <c r="H15" s="584"/>
      <c r="I15" s="410" t="s">
        <v>56</v>
      </c>
      <c r="J15" s="410" t="s">
        <v>57</v>
      </c>
      <c r="K15" s="410" t="s">
        <v>243</v>
      </c>
      <c r="L15" s="410" t="s">
        <v>244</v>
      </c>
      <c r="M15" s="410" t="s">
        <v>245</v>
      </c>
      <c r="N15" s="507"/>
      <c r="O15" s="136"/>
      <c r="BJ15" s="51" t="s">
        <v>215</v>
      </c>
      <c r="BK15" s="52" t="s">
        <v>216</v>
      </c>
    </row>
    <row r="16" spans="1:63" ht="64.5" customHeight="1">
      <c r="A16" s="135"/>
      <c r="B16" s="147" t="str">
        <f>'Elenco P.O.'!C11</f>
        <v>Assicurare un'efficace acquisizione, gestione e programmazione delle risorse finanziarie dell'ente al fine di garantire la qualità dei servizi svolti e il rispetto dei piani e dei programmi della politica</v>
      </c>
      <c r="C16" s="147" t="s">
        <v>472</v>
      </c>
      <c r="D16" s="147"/>
      <c r="E16" s="148">
        <f>'Elenco P.O.'!Z11</f>
        <v>10</v>
      </c>
      <c r="F16" s="149">
        <f t="shared" ref="F16:F25" si="0">(E16/E$27)*60</f>
        <v>6</v>
      </c>
      <c r="G16" s="148">
        <f>H16/100</f>
        <v>0</v>
      </c>
      <c r="H16" s="150"/>
      <c r="I16" s="263" t="str">
        <f t="shared" ref="I16:I25" si="1">IF($G16&lt;=0.2,IF($G16&gt;=0,"x",""),"")</f>
        <v>x</v>
      </c>
      <c r="J16" s="264" t="str">
        <f>IF(G16&lt;=0.5,IF(G16&gt;=0.21,"x",""),"")</f>
        <v/>
      </c>
      <c r="K16" s="151" t="str">
        <f>IF(G16&lt;=0.7,IF(G16&gt;=0.51,"x",""),"")</f>
        <v/>
      </c>
      <c r="L16" s="151" t="str">
        <f>IF(G16&lt;=0.9,IF(G16&gt;=0.71,"x",""),"")</f>
        <v/>
      </c>
      <c r="M16" s="151" t="str">
        <f>IF(G16&lt;=1,IF(G16&gt;0.9,"x",""),"")</f>
        <v/>
      </c>
      <c r="N16" s="152"/>
      <c r="O16" s="136"/>
      <c r="P16" s="395"/>
      <c r="Q16" s="59"/>
      <c r="R16" s="59"/>
      <c r="S16" s="58"/>
      <c r="T16" s="58"/>
      <c r="U16" s="58"/>
      <c r="V16" s="58"/>
      <c r="W16" s="58"/>
      <c r="X16" s="58"/>
      <c r="Y16" s="58"/>
      <c r="Z16" s="58"/>
      <c r="AA16" s="58"/>
      <c r="AB16" s="58"/>
      <c r="AC16" s="58"/>
      <c r="AD16" s="58"/>
      <c r="AE16" s="58"/>
      <c r="AF16" s="58"/>
      <c r="AG16" s="58"/>
      <c r="AH16" s="58"/>
      <c r="AI16" s="58"/>
      <c r="AJ16" s="58"/>
      <c r="AK16" s="58"/>
      <c r="AL16" s="58"/>
      <c r="AM16" s="58"/>
      <c r="AN16" s="58"/>
      <c r="AO16" s="60"/>
      <c r="BJ16" s="51" t="s">
        <v>217</v>
      </c>
      <c r="BK16" s="52" t="s">
        <v>218</v>
      </c>
    </row>
    <row r="17" spans="1:63" ht="82.5" customHeight="1">
      <c r="A17" s="135"/>
      <c r="B17" s="147" t="s">
        <v>475</v>
      </c>
      <c r="C17" s="147" t="s">
        <v>527</v>
      </c>
      <c r="D17" s="147"/>
      <c r="E17" s="148">
        <f>'Elenco P.O.'!Z12+'Elenco P.O.'!Z13</f>
        <v>20</v>
      </c>
      <c r="F17" s="149">
        <f t="shared" si="0"/>
        <v>12</v>
      </c>
      <c r="G17" s="148">
        <f t="shared" ref="G17:G25" si="2">H17/100</f>
        <v>0</v>
      </c>
      <c r="H17" s="150"/>
      <c r="I17" s="151" t="str">
        <f t="shared" si="1"/>
        <v>x</v>
      </c>
      <c r="J17" s="151" t="str">
        <f t="shared" ref="J17:J25" si="3">IF(G17&lt;=0.5,IF(G17&gt;=0.21,"x",""),"")</f>
        <v/>
      </c>
      <c r="K17" s="151" t="str">
        <f t="shared" ref="K17:K25" si="4">IF(G17&lt;=0.7,IF(G17&gt;=0.51,"x",""),"")</f>
        <v/>
      </c>
      <c r="L17" s="151" t="str">
        <f t="shared" ref="L17:L25" si="5">IF(G17&lt;=0.9,IF(G17&gt;=0.71,"x",""),"")</f>
        <v/>
      </c>
      <c r="M17" s="151" t="str">
        <f t="shared" ref="M17:M25" si="6">IF(G17&lt;=1,IF(G17&gt;0.9,"x",""),"")</f>
        <v/>
      </c>
      <c r="N17" s="152"/>
      <c r="O17" s="136"/>
      <c r="P17" s="44" t="str">
        <f>IF(H16&gt;76&lt;100,1,"")</f>
        <v/>
      </c>
      <c r="BJ17" s="51" t="s">
        <v>274</v>
      </c>
      <c r="BK17" s="52" t="s">
        <v>275</v>
      </c>
    </row>
    <row r="18" spans="1:63" ht="47.25" customHeight="1">
      <c r="A18" s="135"/>
      <c r="B18" s="147" t="s">
        <v>473</v>
      </c>
      <c r="C18" s="147" t="s">
        <v>474</v>
      </c>
      <c r="D18" s="147"/>
      <c r="E18" s="148">
        <f>'Elenco P.O.'!Z14+'Elenco P.O.'!Z15+'Elenco P.O.'!Z16</f>
        <v>30</v>
      </c>
      <c r="F18" s="149">
        <f t="shared" si="0"/>
        <v>18</v>
      </c>
      <c r="G18" s="148">
        <f t="shared" si="2"/>
        <v>0</v>
      </c>
      <c r="H18" s="150"/>
      <c r="I18" s="151" t="str">
        <f t="shared" si="1"/>
        <v>x</v>
      </c>
      <c r="J18" s="151" t="str">
        <f t="shared" si="3"/>
        <v/>
      </c>
      <c r="K18" s="151" t="str">
        <f t="shared" si="4"/>
        <v/>
      </c>
      <c r="L18" s="151" t="str">
        <f t="shared" si="5"/>
        <v/>
      </c>
      <c r="M18" s="151" t="str">
        <f t="shared" si="6"/>
        <v/>
      </c>
      <c r="N18" s="152"/>
      <c r="O18" s="136"/>
      <c r="BJ18" s="51" t="s">
        <v>276</v>
      </c>
      <c r="BK18" s="52" t="s">
        <v>277</v>
      </c>
    </row>
    <row r="19" spans="1:63" ht="69.75" customHeight="1">
      <c r="A19" s="135"/>
      <c r="B19" s="147" t="str">
        <f>'Elenco P.O.'!C14</f>
        <v>Assicurare un elevato standard degli atti amministrativi finalizzato a garantire la legittimità, regolarità e correttezza dell’azione amministrativa nonche di regolarità contabile degli atti mediante l'attuazione dei controlli cosi come previsto nel numero e con le modalità programmate nel regolamento sui controlli interni adottato dall'ente.</v>
      </c>
      <c r="C19" s="147" t="s">
        <v>471</v>
      </c>
      <c r="D19" s="147"/>
      <c r="E19" s="148">
        <f>'Elenco P.O.'!Z15+'Elenco P.O.'!Z16</f>
        <v>20</v>
      </c>
      <c r="F19" s="149">
        <f t="shared" si="0"/>
        <v>12</v>
      </c>
      <c r="G19" s="148">
        <f t="shared" si="2"/>
        <v>0</v>
      </c>
      <c r="H19" s="150"/>
      <c r="I19" s="151" t="str">
        <f t="shared" si="1"/>
        <v>x</v>
      </c>
      <c r="J19" s="151" t="str">
        <f t="shared" si="3"/>
        <v/>
      </c>
      <c r="K19" s="151" t="str">
        <f t="shared" si="4"/>
        <v/>
      </c>
      <c r="L19" s="151" t="str">
        <f t="shared" si="5"/>
        <v/>
      </c>
      <c r="M19" s="151" t="str">
        <f t="shared" si="6"/>
        <v/>
      </c>
      <c r="N19" s="152"/>
      <c r="O19" s="136"/>
      <c r="P19" s="58"/>
      <c r="Q19" s="59"/>
      <c r="R19" s="59"/>
      <c r="S19" s="58"/>
      <c r="T19" s="58"/>
      <c r="U19" s="58"/>
      <c r="V19" s="58"/>
      <c r="W19" s="58"/>
      <c r="X19" s="58"/>
      <c r="Y19" s="58"/>
      <c r="Z19" s="58"/>
      <c r="AA19" s="58"/>
      <c r="AB19" s="58"/>
      <c r="AC19" s="58"/>
      <c r="AD19" s="58"/>
      <c r="AE19" s="58"/>
      <c r="AF19" s="58"/>
      <c r="AG19" s="58"/>
      <c r="AH19" s="58"/>
      <c r="AI19" s="58"/>
      <c r="AJ19" s="58"/>
      <c r="AK19" s="58"/>
      <c r="AL19" s="58"/>
      <c r="AM19" s="58"/>
      <c r="AN19" s="58"/>
      <c r="AO19" s="60"/>
      <c r="BJ19" s="51" t="s">
        <v>278</v>
      </c>
      <c r="BK19" s="52" t="s">
        <v>279</v>
      </c>
    </row>
    <row r="20" spans="1:63" ht="28.5" customHeight="1">
      <c r="A20" s="135"/>
      <c r="B20" s="147" t="s">
        <v>526</v>
      </c>
      <c r="C20" s="147" t="s">
        <v>525</v>
      </c>
      <c r="D20" s="147"/>
      <c r="E20" s="148">
        <f>'Elenco P.O.'!Z16+'Elenco P.O.'!Z17</f>
        <v>20</v>
      </c>
      <c r="F20" s="149">
        <f t="shared" si="0"/>
        <v>12</v>
      </c>
      <c r="G20" s="148">
        <f t="shared" si="2"/>
        <v>0</v>
      </c>
      <c r="H20" s="150"/>
      <c r="I20" s="151" t="str">
        <f t="shared" si="1"/>
        <v>x</v>
      </c>
      <c r="J20" s="151" t="str">
        <f t="shared" si="3"/>
        <v/>
      </c>
      <c r="K20" s="151" t="str">
        <f t="shared" si="4"/>
        <v/>
      </c>
      <c r="L20" s="151" t="str">
        <f t="shared" si="5"/>
        <v/>
      </c>
      <c r="M20" s="151" t="str">
        <f t="shared" si="6"/>
        <v/>
      </c>
      <c r="N20" s="152"/>
      <c r="O20" s="136"/>
      <c r="BJ20" s="51" t="s">
        <v>280</v>
      </c>
      <c r="BK20" s="52" t="s">
        <v>281</v>
      </c>
    </row>
    <row r="21" spans="1:63" ht="24" hidden="1" customHeight="1" thickBot="1">
      <c r="A21" s="135"/>
      <c r="B21" s="147"/>
      <c r="C21" s="147"/>
      <c r="D21" s="147"/>
      <c r="E21" s="148"/>
      <c r="F21" s="149">
        <f t="shared" si="0"/>
        <v>0</v>
      </c>
      <c r="G21" s="148">
        <f t="shared" si="2"/>
        <v>0</v>
      </c>
      <c r="H21" s="150"/>
      <c r="I21" s="151" t="str">
        <f t="shared" si="1"/>
        <v>x</v>
      </c>
      <c r="J21" s="151" t="str">
        <f t="shared" si="3"/>
        <v/>
      </c>
      <c r="K21" s="151" t="str">
        <f t="shared" si="4"/>
        <v/>
      </c>
      <c r="L21" s="151" t="str">
        <f t="shared" si="5"/>
        <v/>
      </c>
      <c r="M21" s="151" t="str">
        <f t="shared" si="6"/>
        <v/>
      </c>
      <c r="N21" s="152"/>
      <c r="O21" s="136"/>
      <c r="P21" s="44" t="str">
        <f>IF(H19&gt;76&lt;100,1,"")</f>
        <v/>
      </c>
      <c r="BJ21" s="153" t="s">
        <v>282</v>
      </c>
      <c r="BK21" s="154" t="s">
        <v>283</v>
      </c>
    </row>
    <row r="22" spans="1:63" ht="24" hidden="1" customHeight="1" thickBot="1">
      <c r="A22" s="135"/>
      <c r="B22" s="147"/>
      <c r="C22" s="147"/>
      <c r="D22" s="147"/>
      <c r="E22" s="148"/>
      <c r="F22" s="149">
        <f t="shared" si="0"/>
        <v>0</v>
      </c>
      <c r="G22" s="148">
        <f t="shared" si="2"/>
        <v>0</v>
      </c>
      <c r="H22" s="150"/>
      <c r="I22" s="151" t="str">
        <f t="shared" si="1"/>
        <v>x</v>
      </c>
      <c r="J22" s="151" t="str">
        <f t="shared" si="3"/>
        <v/>
      </c>
      <c r="K22" s="151" t="str">
        <f t="shared" si="4"/>
        <v/>
      </c>
      <c r="L22" s="151" t="str">
        <f t="shared" si="5"/>
        <v/>
      </c>
      <c r="M22" s="151" t="str">
        <f t="shared" si="6"/>
        <v/>
      </c>
      <c r="N22" s="152"/>
      <c r="O22" s="136"/>
      <c r="BJ22" s="153"/>
      <c r="BK22" s="154"/>
    </row>
    <row r="23" spans="1:63" ht="24" hidden="1" customHeight="1" thickBot="1">
      <c r="A23" s="135"/>
      <c r="B23" s="147"/>
      <c r="C23" s="147"/>
      <c r="D23" s="147"/>
      <c r="E23" s="148"/>
      <c r="F23" s="149">
        <f t="shared" si="0"/>
        <v>0</v>
      </c>
      <c r="G23" s="148">
        <f t="shared" si="2"/>
        <v>0</v>
      </c>
      <c r="H23" s="150"/>
      <c r="I23" s="151" t="str">
        <f t="shared" si="1"/>
        <v>x</v>
      </c>
      <c r="J23" s="151" t="str">
        <f t="shared" si="3"/>
        <v/>
      </c>
      <c r="K23" s="151" t="str">
        <f t="shared" si="4"/>
        <v/>
      </c>
      <c r="L23" s="151" t="str">
        <f t="shared" si="5"/>
        <v/>
      </c>
      <c r="M23" s="151" t="str">
        <f t="shared" si="6"/>
        <v/>
      </c>
      <c r="N23" s="152"/>
      <c r="O23" s="136"/>
      <c r="BJ23" s="153"/>
      <c r="BK23" s="154"/>
    </row>
    <row r="24" spans="1:63" ht="24" hidden="1" customHeight="1" thickBot="1">
      <c r="A24" s="135"/>
      <c r="B24" s="147"/>
      <c r="C24" s="147"/>
      <c r="D24" s="147"/>
      <c r="E24" s="148"/>
      <c r="F24" s="149">
        <f t="shared" si="0"/>
        <v>0</v>
      </c>
      <c r="G24" s="148">
        <f t="shared" si="2"/>
        <v>0</v>
      </c>
      <c r="H24" s="150"/>
      <c r="I24" s="151" t="str">
        <f t="shared" si="1"/>
        <v>x</v>
      </c>
      <c r="J24" s="151" t="str">
        <f t="shared" si="3"/>
        <v/>
      </c>
      <c r="K24" s="151" t="str">
        <f t="shared" si="4"/>
        <v/>
      </c>
      <c r="L24" s="151" t="str">
        <f t="shared" si="5"/>
        <v/>
      </c>
      <c r="M24" s="151" t="str">
        <f t="shared" si="6"/>
        <v/>
      </c>
      <c r="N24" s="152"/>
      <c r="O24" s="136"/>
      <c r="BJ24" s="153"/>
      <c r="BK24" s="154"/>
    </row>
    <row r="25" spans="1:63" ht="24" hidden="1" customHeight="1" thickBot="1">
      <c r="A25" s="135"/>
      <c r="B25" s="147"/>
      <c r="C25" s="147"/>
      <c r="D25" s="147"/>
      <c r="E25" s="148"/>
      <c r="F25" s="149">
        <f t="shared" si="0"/>
        <v>0</v>
      </c>
      <c r="G25" s="148">
        <f t="shared" si="2"/>
        <v>0</v>
      </c>
      <c r="H25" s="150"/>
      <c r="I25" s="151" t="str">
        <f t="shared" si="1"/>
        <v>x</v>
      </c>
      <c r="J25" s="151" t="str">
        <f t="shared" si="3"/>
        <v/>
      </c>
      <c r="K25" s="151" t="str">
        <f t="shared" si="4"/>
        <v/>
      </c>
      <c r="L25" s="151" t="str">
        <f t="shared" si="5"/>
        <v/>
      </c>
      <c r="M25" s="151" t="str">
        <f t="shared" si="6"/>
        <v/>
      </c>
      <c r="N25" s="152"/>
      <c r="O25" s="136"/>
      <c r="BJ25" s="153"/>
      <c r="BK25" s="154"/>
    </row>
    <row r="26" spans="1:63" s="62" customFormat="1" ht="21.75" customHeight="1" thickBot="1">
      <c r="A26" s="135"/>
      <c r="B26" s="462" t="s">
        <v>284</v>
      </c>
      <c r="C26" s="457"/>
      <c r="D26" s="458"/>
      <c r="E26" s="413" t="s">
        <v>285</v>
      </c>
      <c r="F26" s="585" t="s">
        <v>286</v>
      </c>
      <c r="G26" s="585"/>
      <c r="H26" s="585"/>
      <c r="I26" s="481" t="s">
        <v>287</v>
      </c>
      <c r="J26" s="481"/>
      <c r="K26" s="481"/>
      <c r="L26" s="481"/>
      <c r="M26" s="481"/>
      <c r="N26" s="410" t="s">
        <v>288</v>
      </c>
      <c r="O26" s="136"/>
      <c r="BJ26" s="153"/>
      <c r="BK26" s="154"/>
    </row>
    <row r="27" spans="1:63" s="62" customFormat="1" ht="21" customHeight="1">
      <c r="A27" s="135"/>
      <c r="B27" s="463"/>
      <c r="C27" s="460"/>
      <c r="D27" s="461"/>
      <c r="E27" s="155">
        <f>SUM(E16:E25)</f>
        <v>100</v>
      </c>
      <c r="F27" s="585">
        <f>SUM(F16:F25)</f>
        <v>60</v>
      </c>
      <c r="G27" s="585"/>
      <c r="H27" s="585"/>
      <c r="I27" s="156"/>
      <c r="J27" s="414">
        <f>IF(J16="x",G16*F16)++IF(J17="x",G17*F17)+IF(J18="x",G18*F18)+IF(J19="x",G19*F19)+IF(J20="x",G20*F20)+IF(J21="x",G21*F21)+IF(J22="x",G22*F22)+IF(J23="x",G23*F23)+IF(J24="x",G24*F24)+IF(J25="x",G25*F25)</f>
        <v>0</v>
      </c>
      <c r="K27" s="414">
        <f>IF(K16="x",G16*F16)+IF(K17="x",G17*F17)+IF(K18="x",G18*F18)+IF(K19="x",G19*F19)+IF(K20="x",G20*F20)+IF(K21="x",G21*F21)+IF(K22="x",G22*F22)+IF(K23="x",G23*F23)+IF(K24="x",G24*F24)+IF(K25="x",G25*F25)</f>
        <v>0</v>
      </c>
      <c r="L27" s="414">
        <f>IF(L16="x",G16*F16)+IF(L17="x",G17*F17)+IF(L18="x",G18*F18)+IF(L19="x",G19*F19)+IF(L20="x",G20*F20)+IF(L21="x",G21*F21)+IF(L22="x",G22*F22)+IF(L23="x",G23*F23)+IF(L24="x",G24*F24)+IF(L25="x",G25*F25)</f>
        <v>0</v>
      </c>
      <c r="M27" s="414">
        <f>IF(M16="x",G16*F16)+IF(M17="x",G17*F17)+IF(M18="x",G18*F18)+IF(M19="x",G19*F19)+IF(M20="x",G20*F20)+IF(M21="x",G21*F21)+IF(M22="x",G22*F22)+IF(M23="x",G23*F23)+IF(M24="x",G24*F24)+IF(M25="x",G25*F25)</f>
        <v>0</v>
      </c>
      <c r="N27" s="157">
        <f>SUM(J27:M27)</f>
        <v>0</v>
      </c>
      <c r="O27" s="136"/>
      <c r="BJ27" s="158"/>
      <c r="BK27" s="159"/>
    </row>
    <row r="28" spans="1:63" s="62" customFormat="1" ht="6.75" customHeight="1">
      <c r="A28" s="135"/>
      <c r="B28" s="586"/>
      <c r="C28" s="586"/>
      <c r="D28" s="586"/>
      <c r="E28" s="586"/>
      <c r="F28" s="586"/>
      <c r="G28" s="586"/>
      <c r="H28" s="586"/>
      <c r="I28" s="586"/>
      <c r="J28" s="586"/>
      <c r="K28" s="586"/>
      <c r="L28" s="586"/>
      <c r="M28" s="586"/>
      <c r="N28" s="586"/>
      <c r="O28" s="136"/>
      <c r="BJ28" s="158"/>
      <c r="BK28" s="159"/>
    </row>
    <row r="29" spans="1:63" s="62" customFormat="1" ht="15.75" customHeight="1">
      <c r="A29" s="135"/>
      <c r="B29" s="588" t="s">
        <v>289</v>
      </c>
      <c r="C29" s="589"/>
      <c r="D29" s="590"/>
      <c r="E29" s="587" t="str">
        <f>E12</f>
        <v>Peso Assoluto Obiettivo</v>
      </c>
      <c r="F29" s="587" t="str">
        <f>F12</f>
        <v>Peso % Obiettivo</v>
      </c>
      <c r="G29" s="587" t="str">
        <f>G12</f>
        <v>Fornule</v>
      </c>
      <c r="H29" s="587" t="str">
        <f>H12</f>
        <v>Risultato (%)</v>
      </c>
      <c r="I29" s="143">
        <v>1</v>
      </c>
      <c r="J29" s="143">
        <v>2</v>
      </c>
      <c r="K29" s="143">
        <v>3</v>
      </c>
      <c r="L29" s="143">
        <v>4</v>
      </c>
      <c r="M29" s="143">
        <v>5</v>
      </c>
      <c r="N29" s="571" t="str">
        <f>N12</f>
        <v>NOTE</v>
      </c>
      <c r="O29" s="136"/>
      <c r="BJ29" s="158"/>
      <c r="BK29" s="159"/>
    </row>
    <row r="30" spans="1:63" s="62" customFormat="1" ht="27.75" customHeight="1">
      <c r="A30" s="135"/>
      <c r="B30" s="591"/>
      <c r="C30" s="592"/>
      <c r="D30" s="593"/>
      <c r="E30" s="587"/>
      <c r="F30" s="587"/>
      <c r="G30" s="587"/>
      <c r="H30" s="587"/>
      <c r="I30" s="144" t="s">
        <v>232</v>
      </c>
      <c r="J30" s="144" t="s">
        <v>233</v>
      </c>
      <c r="K30" s="145" t="s">
        <v>234</v>
      </c>
      <c r="L30" s="145" t="s">
        <v>270</v>
      </c>
      <c r="M30" s="145" t="s">
        <v>271</v>
      </c>
      <c r="N30" s="571"/>
      <c r="O30" s="136"/>
      <c r="BJ30" s="158"/>
      <c r="BK30" s="159"/>
    </row>
    <row r="31" spans="1:63" s="62" customFormat="1" ht="33" customHeight="1">
      <c r="A31" s="135"/>
      <c r="B31" s="146" t="s">
        <v>212</v>
      </c>
      <c r="C31" s="146" t="s">
        <v>213</v>
      </c>
      <c r="D31" s="146" t="s">
        <v>454</v>
      </c>
      <c r="E31" s="587"/>
      <c r="F31" s="587"/>
      <c r="G31" s="587"/>
      <c r="H31" s="587"/>
      <c r="I31" s="410" t="s">
        <v>56</v>
      </c>
      <c r="J31" s="410" t="s">
        <v>57</v>
      </c>
      <c r="K31" s="410" t="s">
        <v>243</v>
      </c>
      <c r="L31" s="410" t="s">
        <v>244</v>
      </c>
      <c r="M31" s="410" t="s">
        <v>245</v>
      </c>
      <c r="N31" s="571"/>
      <c r="O31" s="136"/>
      <c r="BJ31" s="158"/>
      <c r="BK31" s="159"/>
    </row>
    <row r="32" spans="1:63" s="62" customFormat="1" ht="119.25" customHeight="1">
      <c r="A32" s="135"/>
      <c r="B32" s="147" t="str">
        <f>'Elenco P.I.'!B11</f>
        <v>Garantire il controllo effettivo da parte della stazione appaltante sull’esecuzione delle prestazioni</v>
      </c>
      <c r="C32" s="147" t="str">
        <f>'Elenco P.I.'!C11</f>
        <v>Predisposizione preventiva delle modalità organizzative e gestionali attraverso le quali garantire il controllo effettivo da parte della stazione appaltante sull’esecuzione delle prestazioni, programmando accessi diretti sul luogo dell’esecuzione stessa, nonché verifiche, anche a sorpresa, sull’effettiva ottemperanza a tutte le misure previste nel capitolato d'appalto. Il responsabile avvrà cura di presentare all'atto della valutazione finale e/o intermedia il documento di programmazione, corredato dalla successiva relazione su quanto effettivamente effettuato in allegato al presente obiettivo.</v>
      </c>
      <c r="D32" s="147"/>
      <c r="E32" s="148">
        <f>'Elenco P.I.'!T11</f>
        <v>6</v>
      </c>
      <c r="F32" s="149">
        <f t="shared" ref="F32:F55" si="7">(E32/E$82)*40</f>
        <v>1.6438356164383561</v>
      </c>
      <c r="G32" s="148">
        <f t="shared" ref="G32:G55" si="8">H32/100</f>
        <v>0</v>
      </c>
      <c r="H32" s="150"/>
      <c r="I32" s="151" t="str">
        <f t="shared" ref="I32:I55" si="9">IF($G32&lt;=0.2,IF($G32&gt;=0,"x",""),"")</f>
        <v>x</v>
      </c>
      <c r="J32" s="151" t="str">
        <f t="shared" ref="J32:J55" si="10">IF(G32&lt;=0.5,IF(G32&gt;=0.21,"x",""),"")</f>
        <v/>
      </c>
      <c r="K32" s="151" t="str">
        <f t="shared" ref="K32:K55" si="11">IF(G32&lt;=0.7,IF(G32&gt;=0.51,"x",""),"")</f>
        <v/>
      </c>
      <c r="L32" s="151" t="str">
        <f t="shared" ref="L32:L55" si="12">IF(G32&lt;=0.9,IF(G32&gt;=0.71,"x",""),"")</f>
        <v/>
      </c>
      <c r="M32" s="151" t="str">
        <f t="shared" ref="M32:M55" si="13">IF(G32&lt;=1,IF(G32&gt;0.9,"x",""),"")</f>
        <v/>
      </c>
      <c r="N32" s="152"/>
      <c r="O32" s="136"/>
      <c r="BJ32" s="158"/>
      <c r="BK32" s="159"/>
    </row>
    <row r="33" spans="1:63" s="62" customFormat="1" ht="52.5" customHeight="1">
      <c r="A33" s="135"/>
      <c r="B33" s="147" t="s">
        <v>516</v>
      </c>
      <c r="C33" s="147" t="s">
        <v>515</v>
      </c>
      <c r="D33" s="147"/>
      <c r="E33" s="148">
        <v>10</v>
      </c>
      <c r="F33" s="149">
        <f t="shared" si="7"/>
        <v>2.7397260273972601</v>
      </c>
      <c r="G33" s="148">
        <f t="shared" si="8"/>
        <v>0</v>
      </c>
      <c r="H33" s="150"/>
      <c r="I33" s="151" t="str">
        <f t="shared" si="9"/>
        <v>x</v>
      </c>
      <c r="J33" s="151" t="str">
        <f t="shared" si="10"/>
        <v/>
      </c>
      <c r="K33" s="151" t="str">
        <f t="shared" si="11"/>
        <v/>
      </c>
      <c r="L33" s="151" t="str">
        <f t="shared" si="12"/>
        <v/>
      </c>
      <c r="M33" s="151" t="str">
        <f t="shared" si="13"/>
        <v/>
      </c>
      <c r="N33" s="152"/>
      <c r="O33" s="136"/>
      <c r="BJ33" s="158"/>
      <c r="BK33" s="159"/>
    </row>
    <row r="34" spans="1:63" s="62" customFormat="1" ht="31.5" customHeight="1">
      <c r="A34" s="135"/>
      <c r="B34" s="147" t="s">
        <v>518</v>
      </c>
      <c r="C34" s="147" t="s">
        <v>517</v>
      </c>
      <c r="D34" s="147"/>
      <c r="E34" s="148">
        <v>10</v>
      </c>
      <c r="F34" s="149">
        <f t="shared" si="7"/>
        <v>2.7397260273972601</v>
      </c>
      <c r="G34" s="148">
        <f t="shared" si="8"/>
        <v>0</v>
      </c>
      <c r="H34" s="150"/>
      <c r="I34" s="151" t="str">
        <f t="shared" si="9"/>
        <v>x</v>
      </c>
      <c r="J34" s="151" t="str">
        <f t="shared" si="10"/>
        <v/>
      </c>
      <c r="K34" s="151" t="str">
        <f t="shared" si="11"/>
        <v/>
      </c>
      <c r="L34" s="151" t="str">
        <f t="shared" si="12"/>
        <v/>
      </c>
      <c r="M34" s="151" t="str">
        <f t="shared" si="13"/>
        <v/>
      </c>
      <c r="N34" s="152"/>
      <c r="O34" s="136"/>
      <c r="BJ34" s="158"/>
      <c r="BK34" s="159"/>
    </row>
    <row r="35" spans="1:63" s="62" customFormat="1" ht="39" customHeight="1">
      <c r="A35" s="135"/>
      <c r="B35" s="147" t="s">
        <v>520</v>
      </c>
      <c r="C35" s="147" t="s">
        <v>519</v>
      </c>
      <c r="D35" s="147"/>
      <c r="E35" s="148">
        <v>10</v>
      </c>
      <c r="F35" s="149">
        <f t="shared" si="7"/>
        <v>2.7397260273972601</v>
      </c>
      <c r="G35" s="148">
        <f t="shared" si="8"/>
        <v>0</v>
      </c>
      <c r="H35" s="150"/>
      <c r="I35" s="151" t="str">
        <f t="shared" si="9"/>
        <v>x</v>
      </c>
      <c r="J35" s="151" t="str">
        <f t="shared" si="10"/>
        <v/>
      </c>
      <c r="K35" s="151" t="str">
        <f t="shared" si="11"/>
        <v/>
      </c>
      <c r="L35" s="151" t="str">
        <f t="shared" si="12"/>
        <v/>
      </c>
      <c r="M35" s="151" t="str">
        <f t="shared" si="13"/>
        <v/>
      </c>
      <c r="N35" s="152"/>
      <c r="O35" s="136"/>
      <c r="BJ35" s="158"/>
      <c r="BK35" s="159"/>
    </row>
    <row r="36" spans="1:63" s="62" customFormat="1" ht="19.5" customHeight="1">
      <c r="A36" s="135"/>
      <c r="B36" s="147" t="s">
        <v>523</v>
      </c>
      <c r="C36" s="147" t="s">
        <v>521</v>
      </c>
      <c r="D36" s="147"/>
      <c r="E36" s="148">
        <v>10</v>
      </c>
      <c r="F36" s="149">
        <f t="shared" si="7"/>
        <v>2.7397260273972601</v>
      </c>
      <c r="G36" s="148">
        <f t="shared" si="8"/>
        <v>0</v>
      </c>
      <c r="H36" s="150"/>
      <c r="I36" s="151" t="str">
        <f t="shared" si="9"/>
        <v>x</v>
      </c>
      <c r="J36" s="151" t="str">
        <f t="shared" si="10"/>
        <v/>
      </c>
      <c r="K36" s="151" t="str">
        <f t="shared" si="11"/>
        <v/>
      </c>
      <c r="L36" s="151" t="str">
        <f t="shared" si="12"/>
        <v/>
      </c>
      <c r="M36" s="151" t="str">
        <f t="shared" si="13"/>
        <v/>
      </c>
      <c r="N36" s="152"/>
      <c r="O36" s="136"/>
      <c r="BJ36" s="158"/>
      <c r="BK36" s="159"/>
    </row>
    <row r="37" spans="1:63" s="62" customFormat="1" ht="37.5" customHeight="1">
      <c r="A37" s="135"/>
      <c r="B37" s="147" t="s">
        <v>524</v>
      </c>
      <c r="C37" s="147" t="s">
        <v>522</v>
      </c>
      <c r="D37" s="147"/>
      <c r="E37" s="148">
        <v>10</v>
      </c>
      <c r="F37" s="149">
        <f t="shared" si="7"/>
        <v>2.7397260273972601</v>
      </c>
      <c r="G37" s="148">
        <f t="shared" si="8"/>
        <v>0</v>
      </c>
      <c r="H37" s="150"/>
      <c r="I37" s="151" t="str">
        <f t="shared" si="9"/>
        <v>x</v>
      </c>
      <c r="J37" s="151" t="str">
        <f t="shared" si="10"/>
        <v/>
      </c>
      <c r="K37" s="151" t="str">
        <f t="shared" si="11"/>
        <v/>
      </c>
      <c r="L37" s="151" t="str">
        <f t="shared" si="12"/>
        <v/>
      </c>
      <c r="M37" s="151" t="str">
        <f t="shared" si="13"/>
        <v/>
      </c>
      <c r="N37" s="152"/>
      <c r="O37" s="136"/>
      <c r="BJ37" s="158"/>
      <c r="BK37" s="159"/>
    </row>
    <row r="38" spans="1:63" s="62" customFormat="1" ht="19.5" hidden="1" customHeight="1">
      <c r="A38" s="135"/>
      <c r="B38" s="147"/>
      <c r="C38" s="147"/>
      <c r="D38" s="147"/>
      <c r="E38" s="148"/>
      <c r="F38" s="149">
        <f t="shared" si="7"/>
        <v>0</v>
      </c>
      <c r="G38" s="148">
        <f t="shared" si="8"/>
        <v>0</v>
      </c>
      <c r="H38" s="150"/>
      <c r="I38" s="151" t="str">
        <f t="shared" si="9"/>
        <v>x</v>
      </c>
      <c r="J38" s="151" t="str">
        <f t="shared" si="10"/>
        <v/>
      </c>
      <c r="K38" s="151" t="str">
        <f t="shared" si="11"/>
        <v/>
      </c>
      <c r="L38" s="151" t="str">
        <f t="shared" si="12"/>
        <v/>
      </c>
      <c r="M38" s="151" t="str">
        <f t="shared" si="13"/>
        <v/>
      </c>
      <c r="N38" s="152"/>
      <c r="O38" s="136"/>
      <c r="BJ38" s="158"/>
      <c r="BK38" s="159"/>
    </row>
    <row r="39" spans="1:63" s="62" customFormat="1" ht="19.5" hidden="1" customHeight="1">
      <c r="A39" s="135"/>
      <c r="B39" s="147"/>
      <c r="C39" s="147"/>
      <c r="D39" s="147"/>
      <c r="E39" s="148"/>
      <c r="F39" s="149">
        <f t="shared" si="7"/>
        <v>0</v>
      </c>
      <c r="G39" s="148">
        <f t="shared" si="8"/>
        <v>0</v>
      </c>
      <c r="H39" s="150"/>
      <c r="I39" s="151" t="str">
        <f t="shared" si="9"/>
        <v>x</v>
      </c>
      <c r="J39" s="151" t="str">
        <f t="shared" si="10"/>
        <v/>
      </c>
      <c r="K39" s="151" t="str">
        <f t="shared" si="11"/>
        <v/>
      </c>
      <c r="L39" s="151" t="str">
        <f t="shared" si="12"/>
        <v/>
      </c>
      <c r="M39" s="151" t="str">
        <f t="shared" si="13"/>
        <v/>
      </c>
      <c r="N39" s="152"/>
      <c r="O39" s="136"/>
      <c r="BJ39" s="158"/>
      <c r="BK39" s="159"/>
    </row>
    <row r="40" spans="1:63" s="62" customFormat="1" ht="19.5" hidden="1" customHeight="1">
      <c r="A40" s="135"/>
      <c r="B40" s="147"/>
      <c r="C40" s="147"/>
      <c r="D40" s="147"/>
      <c r="E40" s="148"/>
      <c r="F40" s="149">
        <f t="shared" si="7"/>
        <v>0</v>
      </c>
      <c r="G40" s="148">
        <f t="shared" si="8"/>
        <v>0</v>
      </c>
      <c r="H40" s="150"/>
      <c r="I40" s="151" t="str">
        <f t="shared" si="9"/>
        <v>x</v>
      </c>
      <c r="J40" s="151" t="str">
        <f t="shared" si="10"/>
        <v/>
      </c>
      <c r="K40" s="151" t="str">
        <f t="shared" si="11"/>
        <v/>
      </c>
      <c r="L40" s="151" t="str">
        <f t="shared" si="12"/>
        <v/>
      </c>
      <c r="M40" s="151" t="str">
        <f t="shared" si="13"/>
        <v/>
      </c>
      <c r="N40" s="152"/>
      <c r="O40" s="136"/>
      <c r="BJ40" s="158"/>
      <c r="BK40" s="159"/>
    </row>
    <row r="41" spans="1:63" s="62" customFormat="1" ht="19.5" hidden="1" customHeight="1">
      <c r="A41" s="135"/>
      <c r="B41" s="147"/>
      <c r="C41" s="147"/>
      <c r="D41" s="390"/>
      <c r="E41" s="148"/>
      <c r="F41" s="149">
        <f t="shared" si="7"/>
        <v>0</v>
      </c>
      <c r="G41" s="148">
        <f t="shared" si="8"/>
        <v>0</v>
      </c>
      <c r="H41" s="150"/>
      <c r="I41" s="151" t="str">
        <f t="shared" si="9"/>
        <v>x</v>
      </c>
      <c r="J41" s="151" t="str">
        <f t="shared" si="10"/>
        <v/>
      </c>
      <c r="K41" s="151" t="str">
        <f t="shared" si="11"/>
        <v/>
      </c>
      <c r="L41" s="151" t="str">
        <f t="shared" si="12"/>
        <v/>
      </c>
      <c r="M41" s="151" t="str">
        <f t="shared" si="13"/>
        <v/>
      </c>
      <c r="N41" s="152"/>
      <c r="O41" s="136"/>
      <c r="BJ41" s="158"/>
      <c r="BK41" s="159"/>
    </row>
    <row r="42" spans="1:63" s="62" customFormat="1" ht="19.5" hidden="1" customHeight="1">
      <c r="A42" s="135"/>
      <c r="B42" s="147"/>
      <c r="C42" s="147"/>
      <c r="D42" s="390"/>
      <c r="E42" s="148"/>
      <c r="F42" s="149">
        <f t="shared" si="7"/>
        <v>0</v>
      </c>
      <c r="G42" s="148">
        <f t="shared" si="8"/>
        <v>0</v>
      </c>
      <c r="H42" s="150"/>
      <c r="I42" s="151" t="str">
        <f t="shared" si="9"/>
        <v>x</v>
      </c>
      <c r="J42" s="151" t="str">
        <f t="shared" si="10"/>
        <v/>
      </c>
      <c r="K42" s="151" t="str">
        <f t="shared" si="11"/>
        <v/>
      </c>
      <c r="L42" s="151" t="str">
        <f t="shared" si="12"/>
        <v/>
      </c>
      <c r="M42" s="151" t="str">
        <f t="shared" si="13"/>
        <v/>
      </c>
      <c r="N42" s="152"/>
      <c r="O42" s="136"/>
      <c r="BJ42" s="158"/>
      <c r="BK42" s="159"/>
    </row>
    <row r="43" spans="1:63" s="62" customFormat="1" ht="19.5" hidden="1" customHeight="1">
      <c r="A43" s="135"/>
      <c r="B43" s="147"/>
      <c r="C43" s="147"/>
      <c r="D43" s="390"/>
      <c r="E43" s="148"/>
      <c r="F43" s="149">
        <f t="shared" si="7"/>
        <v>0</v>
      </c>
      <c r="G43" s="148">
        <f t="shared" si="8"/>
        <v>0</v>
      </c>
      <c r="H43" s="150"/>
      <c r="I43" s="151" t="str">
        <f t="shared" si="9"/>
        <v>x</v>
      </c>
      <c r="J43" s="151" t="str">
        <f t="shared" si="10"/>
        <v/>
      </c>
      <c r="K43" s="151" t="str">
        <f t="shared" si="11"/>
        <v/>
      </c>
      <c r="L43" s="151" t="str">
        <f t="shared" si="12"/>
        <v/>
      </c>
      <c r="M43" s="151" t="str">
        <f t="shared" si="13"/>
        <v/>
      </c>
      <c r="N43" s="152"/>
      <c r="O43" s="136"/>
      <c r="BJ43" s="158"/>
      <c r="BK43" s="159"/>
    </row>
    <row r="44" spans="1:63" s="62" customFormat="1" ht="19.5" hidden="1" customHeight="1">
      <c r="A44" s="135"/>
      <c r="B44" s="147"/>
      <c r="C44" s="147"/>
      <c r="D44" s="390"/>
      <c r="E44" s="148"/>
      <c r="F44" s="149">
        <f t="shared" si="7"/>
        <v>0</v>
      </c>
      <c r="G44" s="148">
        <f t="shared" si="8"/>
        <v>0</v>
      </c>
      <c r="H44" s="150"/>
      <c r="I44" s="151" t="str">
        <f t="shared" si="9"/>
        <v>x</v>
      </c>
      <c r="J44" s="151" t="str">
        <f t="shared" si="10"/>
        <v/>
      </c>
      <c r="K44" s="151" t="str">
        <f t="shared" si="11"/>
        <v/>
      </c>
      <c r="L44" s="151" t="str">
        <f t="shared" si="12"/>
        <v/>
      </c>
      <c r="M44" s="151" t="str">
        <f t="shared" si="13"/>
        <v/>
      </c>
      <c r="N44" s="152"/>
      <c r="O44" s="136"/>
      <c r="BJ44" s="158"/>
      <c r="BK44" s="159"/>
    </row>
    <row r="45" spans="1:63" s="62" customFormat="1" ht="19.5" hidden="1" customHeight="1">
      <c r="A45" s="135"/>
      <c r="B45" s="147"/>
      <c r="C45" s="147"/>
      <c r="D45" s="390"/>
      <c r="E45" s="148"/>
      <c r="F45" s="149">
        <f t="shared" si="7"/>
        <v>0</v>
      </c>
      <c r="G45" s="148">
        <f t="shared" si="8"/>
        <v>0</v>
      </c>
      <c r="H45" s="150"/>
      <c r="I45" s="151" t="str">
        <f t="shared" si="9"/>
        <v>x</v>
      </c>
      <c r="J45" s="151" t="str">
        <f t="shared" si="10"/>
        <v/>
      </c>
      <c r="K45" s="151" t="str">
        <f t="shared" si="11"/>
        <v/>
      </c>
      <c r="L45" s="151" t="str">
        <f t="shared" si="12"/>
        <v/>
      </c>
      <c r="M45" s="151" t="str">
        <f t="shared" si="13"/>
        <v/>
      </c>
      <c r="N45" s="152"/>
      <c r="O45" s="136"/>
      <c r="BJ45" s="158"/>
      <c r="BK45" s="159"/>
    </row>
    <row r="46" spans="1:63" s="62" customFormat="1" ht="19.5" hidden="1" customHeight="1">
      <c r="A46" s="135"/>
      <c r="B46" s="147"/>
      <c r="C46" s="147"/>
      <c r="D46" s="390"/>
      <c r="E46" s="148"/>
      <c r="F46" s="149">
        <f t="shared" si="7"/>
        <v>0</v>
      </c>
      <c r="G46" s="148">
        <f t="shared" si="8"/>
        <v>0</v>
      </c>
      <c r="H46" s="150"/>
      <c r="I46" s="151" t="str">
        <f t="shared" si="9"/>
        <v>x</v>
      </c>
      <c r="J46" s="151" t="str">
        <f t="shared" si="10"/>
        <v/>
      </c>
      <c r="K46" s="151" t="str">
        <f t="shared" si="11"/>
        <v/>
      </c>
      <c r="L46" s="151" t="str">
        <f t="shared" si="12"/>
        <v/>
      </c>
      <c r="M46" s="151" t="str">
        <f t="shared" si="13"/>
        <v/>
      </c>
      <c r="N46" s="152"/>
      <c r="O46" s="136"/>
      <c r="BJ46" s="158"/>
      <c r="BK46" s="159"/>
    </row>
    <row r="47" spans="1:63" s="62" customFormat="1" ht="19.5" hidden="1" customHeight="1">
      <c r="A47" s="135"/>
      <c r="B47" s="147"/>
      <c r="C47" s="147"/>
      <c r="D47" s="390"/>
      <c r="E47" s="148"/>
      <c r="F47" s="149">
        <f t="shared" si="7"/>
        <v>0</v>
      </c>
      <c r="G47" s="148">
        <f t="shared" si="8"/>
        <v>0</v>
      </c>
      <c r="H47" s="150"/>
      <c r="I47" s="151" t="str">
        <f t="shared" si="9"/>
        <v>x</v>
      </c>
      <c r="J47" s="151" t="str">
        <f t="shared" si="10"/>
        <v/>
      </c>
      <c r="K47" s="151" t="str">
        <f t="shared" si="11"/>
        <v/>
      </c>
      <c r="L47" s="151" t="str">
        <f t="shared" si="12"/>
        <v/>
      </c>
      <c r="M47" s="151" t="str">
        <f t="shared" si="13"/>
        <v/>
      </c>
      <c r="N47" s="152"/>
      <c r="O47" s="136"/>
      <c r="BJ47" s="158"/>
      <c r="BK47" s="159"/>
    </row>
    <row r="48" spans="1:63" s="62" customFormat="1" ht="19.5" hidden="1" customHeight="1">
      <c r="A48" s="135"/>
      <c r="B48" s="147"/>
      <c r="C48" s="147"/>
      <c r="D48" s="390"/>
      <c r="E48" s="148"/>
      <c r="F48" s="149">
        <f t="shared" si="7"/>
        <v>0</v>
      </c>
      <c r="G48" s="148">
        <f t="shared" si="8"/>
        <v>0</v>
      </c>
      <c r="H48" s="150"/>
      <c r="I48" s="151" t="str">
        <f t="shared" si="9"/>
        <v>x</v>
      </c>
      <c r="J48" s="151" t="str">
        <f t="shared" si="10"/>
        <v/>
      </c>
      <c r="K48" s="151" t="str">
        <f t="shared" si="11"/>
        <v/>
      </c>
      <c r="L48" s="151" t="str">
        <f t="shared" si="12"/>
        <v/>
      </c>
      <c r="M48" s="151" t="str">
        <f t="shared" si="13"/>
        <v/>
      </c>
      <c r="N48" s="152"/>
      <c r="O48" s="136"/>
      <c r="BJ48" s="158"/>
      <c r="BK48" s="159"/>
    </row>
    <row r="49" spans="1:63" s="62" customFormat="1" ht="19.5" hidden="1" customHeight="1">
      <c r="A49" s="135"/>
      <c r="B49" s="147"/>
      <c r="C49" s="147"/>
      <c r="D49" s="390"/>
      <c r="E49" s="148"/>
      <c r="F49" s="149">
        <f t="shared" si="7"/>
        <v>0</v>
      </c>
      <c r="G49" s="148">
        <f t="shared" si="8"/>
        <v>0</v>
      </c>
      <c r="H49" s="150"/>
      <c r="I49" s="151" t="str">
        <f t="shared" si="9"/>
        <v>x</v>
      </c>
      <c r="J49" s="151" t="str">
        <f t="shared" si="10"/>
        <v/>
      </c>
      <c r="K49" s="151" t="str">
        <f t="shared" si="11"/>
        <v/>
      </c>
      <c r="L49" s="151" t="str">
        <f t="shared" si="12"/>
        <v/>
      </c>
      <c r="M49" s="151" t="str">
        <f t="shared" si="13"/>
        <v/>
      </c>
      <c r="N49" s="152"/>
      <c r="O49" s="136"/>
      <c r="BJ49" s="158"/>
      <c r="BK49" s="159"/>
    </row>
    <row r="50" spans="1:63" s="62" customFormat="1" ht="19.5" hidden="1" customHeight="1">
      <c r="A50" s="135"/>
      <c r="B50" s="147"/>
      <c r="C50" s="147"/>
      <c r="D50" s="390"/>
      <c r="E50" s="148"/>
      <c r="F50" s="149">
        <f t="shared" si="7"/>
        <v>0</v>
      </c>
      <c r="G50" s="148">
        <f t="shared" si="8"/>
        <v>0</v>
      </c>
      <c r="H50" s="150"/>
      <c r="I50" s="151" t="str">
        <f t="shared" si="9"/>
        <v>x</v>
      </c>
      <c r="J50" s="151" t="str">
        <f t="shared" si="10"/>
        <v/>
      </c>
      <c r="K50" s="151" t="str">
        <f t="shared" si="11"/>
        <v/>
      </c>
      <c r="L50" s="151" t="str">
        <f t="shared" si="12"/>
        <v/>
      </c>
      <c r="M50" s="151" t="str">
        <f t="shared" si="13"/>
        <v/>
      </c>
      <c r="N50" s="152"/>
      <c r="O50" s="136"/>
      <c r="BJ50" s="158"/>
      <c r="BK50" s="159"/>
    </row>
    <row r="51" spans="1:63" s="62" customFormat="1" ht="27.75" hidden="1" customHeight="1">
      <c r="A51" s="135"/>
      <c r="B51" s="147">
        <f>'Elenco P.I.'!B30</f>
        <v>0</v>
      </c>
      <c r="C51" s="147">
        <f>'Elenco P.I.'!C30</f>
        <v>0</v>
      </c>
      <c r="D51" s="390"/>
      <c r="E51" s="148">
        <f>'Elenco P.I.'!T30</f>
        <v>0</v>
      </c>
      <c r="F51" s="149">
        <f t="shared" si="7"/>
        <v>0</v>
      </c>
      <c r="G51" s="148">
        <f t="shared" si="8"/>
        <v>0</v>
      </c>
      <c r="H51" s="150"/>
      <c r="I51" s="151" t="str">
        <f t="shared" si="9"/>
        <v>x</v>
      </c>
      <c r="J51" s="151" t="str">
        <f t="shared" si="10"/>
        <v/>
      </c>
      <c r="K51" s="151" t="str">
        <f t="shared" si="11"/>
        <v/>
      </c>
      <c r="L51" s="151" t="str">
        <f t="shared" si="12"/>
        <v/>
      </c>
      <c r="M51" s="151" t="str">
        <f t="shared" si="13"/>
        <v/>
      </c>
      <c r="N51" s="152"/>
      <c r="O51" s="136"/>
      <c r="BJ51" s="158"/>
      <c r="BK51" s="159"/>
    </row>
    <row r="52" spans="1:63" s="62" customFormat="1" ht="27.75" hidden="1" customHeight="1">
      <c r="A52" s="135"/>
      <c r="B52" s="147">
        <f>'Elenco P.I.'!B31</f>
        <v>0</v>
      </c>
      <c r="C52" s="147">
        <f>'Elenco P.I.'!C31</f>
        <v>0</v>
      </c>
      <c r="D52" s="390"/>
      <c r="E52" s="148">
        <f>'Elenco P.I.'!T31</f>
        <v>0</v>
      </c>
      <c r="F52" s="149">
        <f t="shared" si="7"/>
        <v>0</v>
      </c>
      <c r="G52" s="148">
        <f t="shared" si="8"/>
        <v>0</v>
      </c>
      <c r="H52" s="150"/>
      <c r="I52" s="151" t="str">
        <f t="shared" si="9"/>
        <v>x</v>
      </c>
      <c r="J52" s="151" t="str">
        <f t="shared" si="10"/>
        <v/>
      </c>
      <c r="K52" s="151" t="str">
        <f t="shared" si="11"/>
        <v/>
      </c>
      <c r="L52" s="151" t="str">
        <f t="shared" si="12"/>
        <v/>
      </c>
      <c r="M52" s="151" t="str">
        <f t="shared" si="13"/>
        <v/>
      </c>
      <c r="N52" s="152"/>
      <c r="O52" s="136"/>
      <c r="BJ52" s="158"/>
      <c r="BK52" s="159"/>
    </row>
    <row r="53" spans="1:63" s="62" customFormat="1" ht="27.75" hidden="1" customHeight="1">
      <c r="A53" s="135"/>
      <c r="B53" s="147">
        <f>'Elenco P.I.'!B32</f>
        <v>0</v>
      </c>
      <c r="C53" s="147">
        <f>'Elenco P.I.'!C32</f>
        <v>0</v>
      </c>
      <c r="D53" s="390"/>
      <c r="E53" s="148">
        <f>'Elenco P.I.'!T32</f>
        <v>0</v>
      </c>
      <c r="F53" s="149">
        <f t="shared" si="7"/>
        <v>0</v>
      </c>
      <c r="G53" s="148">
        <f t="shared" si="8"/>
        <v>0</v>
      </c>
      <c r="H53" s="150"/>
      <c r="I53" s="151" t="str">
        <f t="shared" si="9"/>
        <v>x</v>
      </c>
      <c r="J53" s="151" t="str">
        <f t="shared" si="10"/>
        <v/>
      </c>
      <c r="K53" s="151" t="str">
        <f t="shared" si="11"/>
        <v/>
      </c>
      <c r="L53" s="151" t="str">
        <f t="shared" si="12"/>
        <v/>
      </c>
      <c r="M53" s="151" t="str">
        <f t="shared" si="13"/>
        <v/>
      </c>
      <c r="N53" s="152"/>
      <c r="O53" s="136"/>
      <c r="BJ53" s="158"/>
      <c r="BK53" s="159"/>
    </row>
    <row r="54" spans="1:63" s="62" customFormat="1" ht="27.75" hidden="1" customHeight="1">
      <c r="A54" s="135"/>
      <c r="B54" s="147">
        <f>'Elenco P.I.'!B33</f>
        <v>0</v>
      </c>
      <c r="C54" s="147">
        <f>'Elenco P.I.'!C33</f>
        <v>0</v>
      </c>
      <c r="D54" s="390"/>
      <c r="E54" s="148">
        <f>'Elenco P.I.'!T33</f>
        <v>0</v>
      </c>
      <c r="F54" s="149">
        <f t="shared" si="7"/>
        <v>0</v>
      </c>
      <c r="G54" s="148">
        <f t="shared" si="8"/>
        <v>0</v>
      </c>
      <c r="H54" s="150"/>
      <c r="I54" s="151" t="str">
        <f t="shared" si="9"/>
        <v>x</v>
      </c>
      <c r="J54" s="151" t="str">
        <f t="shared" si="10"/>
        <v/>
      </c>
      <c r="K54" s="151" t="str">
        <f t="shared" si="11"/>
        <v/>
      </c>
      <c r="L54" s="151" t="str">
        <f t="shared" si="12"/>
        <v/>
      </c>
      <c r="M54" s="151" t="str">
        <f t="shared" si="13"/>
        <v/>
      </c>
      <c r="N54" s="152"/>
      <c r="O54" s="136"/>
      <c r="BJ54" s="158"/>
      <c r="BK54" s="159"/>
    </row>
    <row r="55" spans="1:63" s="62" customFormat="1" ht="27.75" hidden="1" customHeight="1">
      <c r="A55" s="135"/>
      <c r="B55" s="147">
        <f>'Elenco P.I.'!B34</f>
        <v>0</v>
      </c>
      <c r="C55" s="147">
        <f>'Elenco P.I.'!C34</f>
        <v>0</v>
      </c>
      <c r="D55" s="390"/>
      <c r="E55" s="148">
        <f>'Elenco P.I.'!T34</f>
        <v>0</v>
      </c>
      <c r="F55" s="149">
        <f t="shared" si="7"/>
        <v>0</v>
      </c>
      <c r="G55" s="148">
        <f t="shared" si="8"/>
        <v>0</v>
      </c>
      <c r="H55" s="150"/>
      <c r="I55" s="151" t="str">
        <f t="shared" si="9"/>
        <v>x</v>
      </c>
      <c r="J55" s="151" t="str">
        <f t="shared" si="10"/>
        <v/>
      </c>
      <c r="K55" s="151" t="str">
        <f t="shared" si="11"/>
        <v/>
      </c>
      <c r="L55" s="151" t="str">
        <f t="shared" si="12"/>
        <v/>
      </c>
      <c r="M55" s="151" t="str">
        <f t="shared" si="13"/>
        <v/>
      </c>
      <c r="N55" s="152"/>
      <c r="O55" s="136"/>
      <c r="BJ55" s="158"/>
      <c r="BK55" s="159"/>
    </row>
    <row r="56" spans="1:63" s="62" customFormat="1" ht="27.75" customHeight="1" thickBot="1">
      <c r="A56" s="135"/>
      <c r="B56" s="462" t="s">
        <v>290</v>
      </c>
      <c r="C56" s="457"/>
      <c r="D56" s="458"/>
      <c r="E56" s="413" t="s">
        <v>285</v>
      </c>
      <c r="F56" s="585" t="s">
        <v>286</v>
      </c>
      <c r="G56" s="585"/>
      <c r="H56" s="585"/>
      <c r="I56" s="481" t="s">
        <v>287</v>
      </c>
      <c r="J56" s="481"/>
      <c r="K56" s="481"/>
      <c r="L56" s="481"/>
      <c r="M56" s="481"/>
      <c r="N56" s="410" t="s">
        <v>288</v>
      </c>
      <c r="O56" s="136"/>
      <c r="BJ56" s="153"/>
      <c r="BK56" s="154"/>
    </row>
    <row r="57" spans="1:63" s="62" customFormat="1" ht="21" customHeight="1">
      <c r="A57" s="135"/>
      <c r="B57" s="463"/>
      <c r="C57" s="460"/>
      <c r="D57" s="461"/>
      <c r="E57" s="155">
        <f>SUM(E30:E56)</f>
        <v>56</v>
      </c>
      <c r="F57" s="585">
        <f>SUM(F32:F38)</f>
        <v>15.342465753424658</v>
      </c>
      <c r="G57" s="585"/>
      <c r="H57" s="585"/>
      <c r="I57" s="156"/>
      <c r="J57" s="160">
        <f>IF(J32="x",G32*F32)+IF(J33="x",G33*F33)+IF(J34="x",G34*F34)+IF(J35="x",G35*F35)+IF(J36="x",G36*F36)+IF(J37="x",G37*F37)+IF(J38="x",G38*F38)+IF(J39="x",G39*F39)+IF(J40="x",G40*F40)+IF(J41="x",G41*F41)+IF(J42="x",G42*F42)+IF(J43="x",G43*F43)+IF(J44="x",G44*F44)+IF(J45="x",G45*F45)+IF(J46="x",G46*F46)+IF(J47="x",G47*F47)+IF(J48="x",G48*F48)+IF(J49="x",G49*F49)+IF(J50="x",G50*F50)+IF(J51="x",G51*F51)+IF(J52="x",G52*F52)+IF(J53="x",G53*F53)+IF(J54="x",G54*F54)+IF(J55="x",G55*F55)</f>
        <v>0</v>
      </c>
      <c r="K57" s="160">
        <f>IF(K32="x",H32*G32)+IF(K33="x",H33*G33)+IF(K34="x",H34*G34)+IF(K35="x",H35*G35)+IF(K36="x",H36*G36)+IF(K37="x",H37*G37)+IF(K38="x",H38*G38)+IF(K39="x",H39*G39)+IF(K40="x",H40*G40)+IF(K41="x",H41*G41)+IF(K42="x",H42*G42)+IF(K43="x",H43*G43)+IF(K44="x",H44*G44)+IF(K45="x",H45*G45)+IF(K46="x",H46*G46)+IF(K47="x",H47*G47)+IF(K48="x",H48*G48)+IF(K49="x",H49*G49)+IF(K50="x",H50*G50)+IF(K51="x",H51*G51)+IF(K52="x",H52*G52)+IF(K53="x",H53*G53)+IF(K54="x",H54*G54)+IF(K55="x",H55*G55)</f>
        <v>0</v>
      </c>
      <c r="L57" s="160">
        <f>IF(L32="x",I32*H32)+IF(L33="x",I33*H33)+IF(L34="x",I34*H34)+IF(L35="x",I35*H35)+IF(L36="x",I36*H36)+IF(L37="x",I37*H37)+IF(L38="x",I38*H38)+IF(L39="x",I39*H39)+IF(L40="x",I40*H40)+IF(L41="x",I41*H41)+IF(L42="x",I42*H42)+IF(L43="x",I43*H43)+IF(L44="x",I44*H44)+IF(L45="x",I45*H45)+IF(L46="x",I46*H46)+IF(L47="x",I47*H47)+IF(L48="x",I48*H48)+IF(L49="x",I49*H49)+IF(L50="x",I50*H50)+IF(L51="x",I51*H51)+IF(L52="x",I52*H52)+IF(L53="x",I53*H53)+IF(L54="x",I54*H54)+IF(L55="x",I55*H55)</f>
        <v>0</v>
      </c>
      <c r="M57" s="160">
        <f>IF(M32="x",J32*I32)+IF(M33="x",J33*I33)+IF(M34="x",J34*I34)+IF(M35="x",J35*I35)+IF(M36="x",J36*I36)+IF(M37="x",J37*I37)+IF(M38="x",J38*I38)+IF(M39="x",J39*I39)+IF(M40="x",J40*I40)+IF(M41="x",J41*I41)+IF(M42="x",J42*I42)+IF(M43="x",J43*I43)+IF(M44="x",J44*I44)+IF(M45="x",J45*I45)+IF(M46="x",J46*I46)+IF(M47="x",J47*I47)+IF(M48="x",J48*I48)+IF(M49="x",J49*I49)+IF(M50="x",J50*I50)+IF(M51="x",J51*I51)+IF(M52="x",J52*I52)+IF(M53="x",J53*I53)+IF(M54="x",J54*I54)+IF(M55="x",J55*I55)</f>
        <v>0</v>
      </c>
      <c r="N57" s="161">
        <f>SUM(J57:M57)</f>
        <v>0</v>
      </c>
      <c r="O57" s="136"/>
      <c r="BJ57" s="158"/>
      <c r="BK57" s="159"/>
    </row>
    <row r="58" spans="1:63" ht="16.5" customHeight="1">
      <c r="A58" s="135"/>
      <c r="B58" s="574" t="s">
        <v>291</v>
      </c>
      <c r="C58" s="575"/>
      <c r="D58" s="576"/>
      <c r="E58" s="583" t="s">
        <v>292</v>
      </c>
      <c r="F58" s="583" t="s">
        <v>293</v>
      </c>
      <c r="G58" s="583" t="s">
        <v>294</v>
      </c>
      <c r="H58" s="584" t="s">
        <v>295</v>
      </c>
      <c r="I58" s="481" t="s">
        <v>296</v>
      </c>
      <c r="J58" s="481"/>
      <c r="K58" s="481"/>
      <c r="L58" s="481"/>
      <c r="M58" s="481"/>
      <c r="N58" s="162"/>
      <c r="O58" s="136"/>
      <c r="BJ58" s="158"/>
    </row>
    <row r="59" spans="1:63" ht="15" customHeight="1">
      <c r="A59" s="135"/>
      <c r="B59" s="577"/>
      <c r="C59" s="578"/>
      <c r="D59" s="579"/>
      <c r="E59" s="583"/>
      <c r="F59" s="583"/>
      <c r="G59" s="583"/>
      <c r="H59" s="584"/>
      <c r="I59" s="143">
        <v>1</v>
      </c>
      <c r="J59" s="143">
        <v>2</v>
      </c>
      <c r="K59" s="143">
        <v>3</v>
      </c>
      <c r="L59" s="143">
        <v>4</v>
      </c>
      <c r="M59" s="143">
        <v>5</v>
      </c>
      <c r="N59" s="571" t="str">
        <f>N29</f>
        <v>NOTE</v>
      </c>
      <c r="O59" s="136"/>
      <c r="BJ59" s="51"/>
      <c r="BK59" s="52"/>
    </row>
    <row r="60" spans="1:63" ht="18.75" customHeight="1">
      <c r="A60" s="135"/>
      <c r="B60" s="580"/>
      <c r="C60" s="581"/>
      <c r="D60" s="582"/>
      <c r="E60" s="583"/>
      <c r="F60" s="583"/>
      <c r="G60" s="583"/>
      <c r="H60" s="584"/>
      <c r="I60" s="144" t="s">
        <v>232</v>
      </c>
      <c r="J60" s="144" t="s">
        <v>233</v>
      </c>
      <c r="K60" s="145" t="s">
        <v>234</v>
      </c>
      <c r="L60" s="145" t="s">
        <v>270</v>
      </c>
      <c r="M60" s="145" t="s">
        <v>271</v>
      </c>
      <c r="N60" s="571"/>
      <c r="O60" s="136"/>
      <c r="BJ60" s="51"/>
      <c r="BK60" s="52"/>
    </row>
    <row r="61" spans="1:63" ht="28.5" customHeight="1">
      <c r="A61" s="135"/>
      <c r="B61" s="163" t="s">
        <v>297</v>
      </c>
      <c r="C61" s="163" t="s">
        <v>298</v>
      </c>
      <c r="D61" s="163" t="s">
        <v>455</v>
      </c>
      <c r="E61" s="583"/>
      <c r="F61" s="583"/>
      <c r="G61" s="583"/>
      <c r="H61" s="584"/>
      <c r="I61" s="410" t="s">
        <v>299</v>
      </c>
      <c r="J61" s="410" t="s">
        <v>300</v>
      </c>
      <c r="K61" s="410" t="s">
        <v>301</v>
      </c>
      <c r="L61" s="410" t="s">
        <v>302</v>
      </c>
      <c r="M61" s="410" t="s">
        <v>303</v>
      </c>
      <c r="N61" s="571"/>
      <c r="O61" s="136"/>
    </row>
    <row r="62" spans="1:63" ht="117" customHeight="1">
      <c r="A62" s="135"/>
      <c r="B62" s="164" t="str">
        <f>Comp.!A7</f>
        <v>Capacità di gestire efficacemente le risorse umane.:Capacità di guidare, coinvolgere e motivare le persone in maniera efficace, per il raggiungimento degli obiettivi assegnati, consi derandoli come valore e risorsa in sé, ottenendo il meglio da ciascuno di loro. Capacità di delegare obiettivi e attività.</v>
      </c>
      <c r="C62" s="164" t="str">
        <f>Comp.!B7</f>
        <v>Il Responsabile: Coinvolge il gruppo di lavoro, promuove la comunicazione, la collaborazione e la partecipazione. Adotta azioni volte ad implementare le competenze professionali dei dipendenti. Valorizza il personale dipendente favorendo l’autonomia e delegando responsabilità.</v>
      </c>
      <c r="D62" s="164"/>
      <c r="E62" s="149">
        <v>10</v>
      </c>
      <c r="F62" s="165">
        <f>(E62/E$82)*40</f>
        <v>2.7397260273972601</v>
      </c>
      <c r="G62" s="166">
        <f t="shared" ref="G62:G80" si="14">H62/100</f>
        <v>0</v>
      </c>
      <c r="H62" s="167"/>
      <c r="I62" s="168" t="str">
        <f>IF($G62&lt;=0.1,IF($G62&gt;=0,"x",""),"")</f>
        <v>x</v>
      </c>
      <c r="J62" s="168" t="str">
        <f>IF(G62&lt;=0.25,IF(G62&gt;=0.11,"x",""),"")</f>
        <v/>
      </c>
      <c r="K62" s="168" t="str">
        <f>IF(G62&lt;=0.5,IF(G62&gt;0.25,"x",""),"")</f>
        <v/>
      </c>
      <c r="L62" s="168" t="str">
        <f>IF(G62&lt;=0.75,IF(G62&gt;=0.51,"x",""),"")</f>
        <v/>
      </c>
      <c r="M62" s="168" t="str">
        <f>IF(G62&lt;=1,IF(G62&gt;0.75,"x",""),"")</f>
        <v/>
      </c>
      <c r="N62" s="169"/>
      <c r="O62" s="136"/>
      <c r="BJ62" s="44"/>
      <c r="BK62" s="44"/>
    </row>
    <row r="63" spans="1:63" ht="204.75" customHeight="1">
      <c r="A63" s="135"/>
      <c r="B63" s="164" t="str">
        <f>Comp.!A8</f>
        <v>Relazione, integrazione, comunicazione:Capacità di relazionarsi nel gruppo di lavoro e con i  colleghi, partecipazione alla vita organizzativa, collabora zione ed integrazione nei processi di servizio</v>
      </c>
      <c r="C63" s="164" t="str">
        <f>Comp.!B8</f>
        <v>Il Responsabile: Intraprende relazioni collaborative e partecipative con colleghi ed amministratori. Possiede una visione d’insieme del proprio lavoro, della propria struttura, dei processi e delle persone. Partecipa attivamente alla vita organizza tiva con atteggiamento propositivo, condividendo informazioni ed esperienze nel lavoro in team. Adotta modalità di ascolto attivo e comunicazione chiara ed empatica con gli interlocutori, gestendo il feedback e l’orientamento all’utente. Propone soluzioni innovative per la gestione di conflitti. Non si spazientisce e non assume atteggiamenti aggressivi. Si relaziona agli altri con rispetto e correttezza e manifesta con il proprio comportamento il rispetto verso le altre persone. Favorisce momenti di confronto collettivi all’interno del gruppo di lavoro. Instaura relazioni professionali efficaci e collaborative all’interno e all’esterno dell’ente.</v>
      </c>
      <c r="D63" s="164"/>
      <c r="E63" s="149">
        <v>10</v>
      </c>
      <c r="F63" s="165">
        <f t="shared" ref="F63:F80" si="15">(E63/E$82)*40</f>
        <v>2.7397260273972601</v>
      </c>
      <c r="G63" s="166">
        <f t="shared" si="14"/>
        <v>0</v>
      </c>
      <c r="H63" s="167"/>
      <c r="I63" s="168" t="str">
        <f>IF($G63&lt;=0.1,IF($G63&gt;=0,"x",""),"")</f>
        <v>x</v>
      </c>
      <c r="J63" s="168" t="str">
        <f>IF(G63&lt;=0.25,IF(G63&gt;=0.11,"x",""),"")</f>
        <v/>
      </c>
      <c r="K63" s="168" t="str">
        <f>IF(G63&lt;=0.5,IF(G63&gt;0.25,"x",""),"")</f>
        <v/>
      </c>
      <c r="L63" s="168" t="str">
        <f>IF(G63&lt;=0.75,IF(G63&gt;=0.51,"x",""),"")</f>
        <v/>
      </c>
      <c r="M63" s="168" t="str">
        <f>IF(G63&lt;=1,IF(G63&gt;0.75,"x",""),"")</f>
        <v/>
      </c>
      <c r="N63" s="169"/>
      <c r="O63" s="136"/>
      <c r="BJ63" s="44"/>
      <c r="BK63" s="44"/>
    </row>
    <row r="64" spans="1:63" ht="261" customHeight="1">
      <c r="A64" s="135"/>
      <c r="B64" s="164" t="str">
        <f>Comp.!A9</f>
        <v>Orientamento alla qualità dei servizi:Capacità di mettere in atto comportamenti di lavoro e decisioni finalizzate alla efficienza dei processi e alla qualità dei prodotti/servizi finali.  Capacità di effettuare regolarmente verifiche sul lavoro (proprio o altrui) per prevenire errori e per garantire il rispetto di un buon livello dei risultati finali.</v>
      </c>
      <c r="C64" s="164" t="str">
        <f>Comp.!B9</f>
        <v xml:space="preserve">Il Responsabile: Monitora i tempi e le scadenze da rispettare, organizzando le attività in funzione dell’obiettivo da raggiungere;                • garantisce la qualità e l’accuratezza del proprio lavoro predisponendo livelli di qualità coerenti con lo standard dell’organizzazione;                                            • individua gli errori, ne comprende le cause e attiva azioni correttive condivise;                     • introduce frequentemente criteri e momenti di monitoraggio e verifica;                      • valuta il processo e il risultato, per individuarne gli errori da cui imparare, le azioni e i ragionamenti positivi da valorizzare e standardizzare;                                    • opera con costanza e precisione nell’esecuzione del proprio lavoro e degli output prodotti. </v>
      </c>
      <c r="D64" s="164"/>
      <c r="E64" s="149">
        <v>10</v>
      </c>
      <c r="F64" s="165">
        <f t="shared" si="15"/>
        <v>2.7397260273972601</v>
      </c>
      <c r="G64" s="166">
        <f t="shared" si="14"/>
        <v>0</v>
      </c>
      <c r="H64" s="167"/>
      <c r="I64" s="151" t="str">
        <f>IF($G64&lt;=0.2,IF($G64&gt;=0,"x",""),"")</f>
        <v>x</v>
      </c>
      <c r="J64" s="151" t="str">
        <f>IF(G64&lt;=0.5,IF(G64&gt;=0.21,"x",""),"")</f>
        <v/>
      </c>
      <c r="K64" s="151" t="str">
        <f>IF(G64&lt;=0.7,IF(G64&gt;=0.51,"x",""),"")</f>
        <v/>
      </c>
      <c r="L64" s="151" t="str">
        <f>IF(G64&lt;=0.9,IF(G64&gt;=0.71,"x",""),"")</f>
        <v/>
      </c>
      <c r="M64" s="151" t="str">
        <f>IF(G64&lt;=1,IF(G64&gt;0.9,"x",""),"")</f>
        <v/>
      </c>
      <c r="N64" s="169"/>
      <c r="O64" s="136"/>
      <c r="BJ64" s="44"/>
      <c r="BK64" s="44"/>
    </row>
    <row r="65" spans="1:63" ht="107.25" customHeight="1">
      <c r="A65" s="135"/>
      <c r="B65" s="164" t="str">
        <f>Comp.!A10</f>
        <v>Integrazione con gli amministratori su obiettivi assegnati. Capacità di tradurre in azioni concrete i piani e i programmi della politica.</v>
      </c>
      <c r="C65" s="164" t="str">
        <f>Comp.!B10</f>
        <v>Il Responsabile: Garantisce efficace assistenza agli organi di governo.  Adatta il proprio tempo lavoro al perseguimento degli obiettivi strategici concordati con la politica e di quelli gestionali concordati con la struttura accogliendo le prioritarie esigenze dell’ente. Presta attenzione alle necessità delle altre aree in particolare quando (formalmente e informalmente) coinvolte in processi lavorativi trasversali rispetto alla propria.</v>
      </c>
      <c r="D65" s="164"/>
      <c r="E65" s="149">
        <v>10</v>
      </c>
      <c r="F65" s="165">
        <f t="shared" si="15"/>
        <v>2.7397260273972601</v>
      </c>
      <c r="G65" s="166">
        <f t="shared" si="14"/>
        <v>0</v>
      </c>
      <c r="H65" s="167"/>
      <c r="I65" s="151" t="str">
        <f t="shared" ref="I65:I80" si="16">IF($G65&lt;=0.2,IF($G65&gt;=0,"x",""),"")</f>
        <v>x</v>
      </c>
      <c r="J65" s="151" t="str">
        <f t="shared" ref="J65:J80" si="17">IF(G65&lt;=0.5,IF(G65&gt;=0.21,"x",""),"")</f>
        <v/>
      </c>
      <c r="K65" s="151" t="str">
        <f>IF(G65&lt;=0.7,IF(G65&gt;0.51,"x",""),"")</f>
        <v/>
      </c>
      <c r="L65" s="151" t="str">
        <f t="shared" ref="L65:L80" si="18">IF(G65&lt;=0.9,IF(G65&gt;=0.71,"x",""),"")</f>
        <v/>
      </c>
      <c r="M65" s="151" t="str">
        <f t="shared" ref="M65:M80" si="19">IF(G65&lt;=1,IF(G65&gt;0.9,"x",""),"")</f>
        <v/>
      </c>
      <c r="N65" s="169"/>
      <c r="O65" s="136"/>
      <c r="BJ65" s="44"/>
      <c r="BK65" s="44"/>
    </row>
    <row r="66" spans="1:63" ht="162" customHeight="1">
      <c r="A66" s="135"/>
      <c r="B66" s="164" t="str">
        <f>Comp.!A11</f>
        <v>Analisi e soluzione dei problemi. Capacità di individuare e comprendere gli aspetti essenziali dei problemi, proporre soluzioni e verificarne gli esiti.</v>
      </c>
      <c r="C66" s="164" t="str">
        <f>Comp.!B11</f>
        <v xml:space="preserve">Il Responsabile: Individua le caratteristiche (variabili o costanti) dei problemi, e le ipotesi di risoluzione degli stessi rispetto alle cause. Verifica l’efficacia della soluzione trovata.  Individua momenti di difficoltà e fornisce contributi concreti per il loro superamento; Comprende le divergenze e previene gli effetti del conflitto; </v>
      </c>
      <c r="D66" s="164"/>
      <c r="E66" s="149">
        <v>10</v>
      </c>
      <c r="F66" s="165">
        <f t="shared" si="15"/>
        <v>2.7397260273972601</v>
      </c>
      <c r="G66" s="166">
        <f t="shared" si="14"/>
        <v>0</v>
      </c>
      <c r="H66" s="167"/>
      <c r="I66" s="151" t="str">
        <f t="shared" si="16"/>
        <v>x</v>
      </c>
      <c r="J66" s="151" t="str">
        <f t="shared" si="17"/>
        <v/>
      </c>
      <c r="K66" s="151" t="str">
        <f>IF(G66&lt;=0.7,IF(G66&gt;0.51,"x",""),"")</f>
        <v/>
      </c>
      <c r="L66" s="151" t="str">
        <f t="shared" si="18"/>
        <v/>
      </c>
      <c r="M66" s="151" t="str">
        <f t="shared" si="19"/>
        <v/>
      </c>
      <c r="N66" s="169"/>
      <c r="O66" s="136"/>
      <c r="BJ66" s="44"/>
      <c r="BK66" s="44"/>
    </row>
    <row r="67" spans="1:63" ht="220.5" customHeight="1">
      <c r="A67" s="135"/>
      <c r="B67" s="164" t="str">
        <f>Comp.!A12</f>
        <v>Rapporti con l’utenza:Capacità di cogliere le esigenze dei clienti interni ed esterni orientando costantemente la propria attività al soddisfacimento delle loro esigenze, coerentemente con l’ organizzazione dei servizi.</v>
      </c>
      <c r="C67" s="164" t="str">
        <f>Comp.!B12</f>
        <v>Il Responsabile: Adotta una modalità di ascolto attivo e garantisce adeguata accoglienza dell’utenza; Organizza e gestisce l’orario di servizio in relazione alle esigenze dell’utenza. Gestisce il feedback. Presidia sull’ adeguata gestione dei rapporti con l’utenza da parte dei propri collaboratori. nformazioni circa il servizio erogato dalla propria struttura per orientare l’utenza esterna (es. segnaletica interna, accessibilità, portali on line per il cittadino). Si attiva in modo coerente e tempestivo per la soddisfazione del bisogno espresso dall’utenza.</v>
      </c>
      <c r="D67" s="164"/>
      <c r="E67" s="149">
        <v>10</v>
      </c>
      <c r="F67" s="165">
        <f t="shared" si="15"/>
        <v>2.7397260273972601</v>
      </c>
      <c r="G67" s="166">
        <f t="shared" si="14"/>
        <v>0</v>
      </c>
      <c r="H67" s="167"/>
      <c r="I67" s="151" t="str">
        <f t="shared" si="16"/>
        <v>x</v>
      </c>
      <c r="J67" s="151" t="str">
        <f t="shared" si="17"/>
        <v/>
      </c>
      <c r="K67" s="151" t="str">
        <f t="shared" ref="K67:K80" si="20">IF(G67&lt;=0.7,IF(G67&gt;=0.51,"x",""),"")</f>
        <v/>
      </c>
      <c r="L67" s="151" t="str">
        <f t="shared" si="18"/>
        <v/>
      </c>
      <c r="M67" s="151" t="str">
        <f t="shared" si="19"/>
        <v/>
      </c>
      <c r="N67" s="169"/>
      <c r="O67" s="136"/>
      <c r="BJ67" s="44"/>
      <c r="BK67" s="44"/>
    </row>
    <row r="68" spans="1:63" ht="146.25" customHeight="1">
      <c r="A68" s="135"/>
      <c r="B68" s="164" t="str">
        <f>Comp.!A13</f>
        <v>Orientamento al risultato: Capacità di lavorare per il perseguimento di obiettivi, anche attraverso la autodeter minazione degli stessi, definendo livelli di prestazione sfidanti. Applica zione costante al raggiungimento dei risultati di competenza. Capacità di essere efficace finalizzando con continuità le proprie e altrui attività al conseguimento dei risultati</v>
      </c>
      <c r="C68" s="164" t="str">
        <f>Comp.!B13</f>
        <v>Il Responsabile: Persevera nel raggiungimento del risultato e non si scoraggia di fronte ad errori e ad insuccessi;  individua e ricerca tutte le strategie per conseguire il risultato; riconosce le priorità e le urgenze nella prospettiva di raggiungere il risultato; coinvolge e guida il gruppo verso il risultato da raggiungere; agisce coerentemente agli impegni presi, influenzando attivamente e positivamente gli eventi; sollecita o promuove la collaborazione con gli altri Responsabili coinvolti nel proprio obiettivo;</v>
      </c>
      <c r="D68" s="164"/>
      <c r="E68" s="149">
        <v>10</v>
      </c>
      <c r="F68" s="165">
        <f t="shared" si="15"/>
        <v>2.7397260273972601</v>
      </c>
      <c r="G68" s="166">
        <f t="shared" si="14"/>
        <v>0</v>
      </c>
      <c r="H68" s="167"/>
      <c r="I68" s="151" t="str">
        <f t="shared" si="16"/>
        <v>x</v>
      </c>
      <c r="J68" s="151" t="str">
        <f t="shared" si="17"/>
        <v/>
      </c>
      <c r="K68" s="151" t="str">
        <f t="shared" si="20"/>
        <v/>
      </c>
      <c r="L68" s="151" t="str">
        <f t="shared" si="18"/>
        <v/>
      </c>
      <c r="M68" s="151" t="str">
        <f t="shared" si="19"/>
        <v/>
      </c>
      <c r="N68" s="169"/>
      <c r="O68" s="136"/>
      <c r="BJ68" s="44"/>
      <c r="BK68" s="44"/>
    </row>
    <row r="69" spans="1:63" ht="213" customHeight="1">
      <c r="A69" s="135"/>
      <c r="B69" s="164" t="str">
        <f>Comp.!A14</f>
        <v xml:space="preserve">Iniziativa: Capacità di attivarsi in modo autonomo nell'ambito delle proprie responsabilità e dei propri compiti, senza attendere indicazioni dagli altri e senza subire gli eventi. </v>
      </c>
      <c r="C69" s="164" t="str">
        <f>Comp.!B14</f>
        <v>Il Responsabile: Reagisce attivamente nelle situazioni, anche in situazioni eccezionali e/o di crisi, individuando i margini di azione e di miglioramento; Presidia tutti gli ambiti di discrezionalità consentiti dal ruolo, assumendosi le proprie responsabilità; • cerca stimoli, occasioni di miglioramento e perfezionamento del proprio lavoro e della propria organizzazione; • propone spontaneamente idee, osservazioni, interpretazioni, soluzioni; • chiede chiarimenti e pone domande per comprendere la realtà organizzativa e gli avvenimenti; • anticipa e gestisce situazioni ed eventi; • interviene in prima persona, senza la sollecitazione di altri, su quanto causa perdite di tempo e di risorse; • affronta con passione ed energia l’attività lavorativa.</v>
      </c>
      <c r="D69" s="164"/>
      <c r="E69" s="149">
        <v>10</v>
      </c>
      <c r="F69" s="165">
        <f t="shared" si="15"/>
        <v>2.7397260273972601</v>
      </c>
      <c r="G69" s="166">
        <f t="shared" si="14"/>
        <v>0</v>
      </c>
      <c r="H69" s="167"/>
      <c r="I69" s="151" t="str">
        <f t="shared" si="16"/>
        <v>x</v>
      </c>
      <c r="J69" s="151" t="str">
        <f t="shared" si="17"/>
        <v/>
      </c>
      <c r="K69" s="151" t="str">
        <f t="shared" si="20"/>
        <v/>
      </c>
      <c r="L69" s="151" t="str">
        <f t="shared" si="18"/>
        <v/>
      </c>
      <c r="M69" s="151" t="str">
        <f t="shared" si="19"/>
        <v/>
      </c>
      <c r="N69" s="169"/>
      <c r="O69" s="136"/>
      <c r="BJ69" s="44"/>
      <c r="BK69" s="44"/>
    </row>
    <row r="70" spans="1:63" ht="38.25" hidden="1" customHeight="1">
      <c r="A70" s="135"/>
      <c r="B70" s="164" t="e">
        <f>IF([2]Comportamenti!C13="x",[2]Comportamenti!A13,0)</f>
        <v>#REF!</v>
      </c>
      <c r="C70" s="170"/>
      <c r="D70" s="170"/>
      <c r="E70" s="149"/>
      <c r="F70" s="165">
        <f t="shared" si="15"/>
        <v>0</v>
      </c>
      <c r="G70" s="166">
        <f t="shared" si="14"/>
        <v>1</v>
      </c>
      <c r="H70" s="167">
        <v>100</v>
      </c>
      <c r="I70" s="151" t="str">
        <f t="shared" si="16"/>
        <v/>
      </c>
      <c r="J70" s="151" t="str">
        <f t="shared" si="17"/>
        <v/>
      </c>
      <c r="K70" s="151" t="str">
        <f t="shared" si="20"/>
        <v/>
      </c>
      <c r="L70" s="151" t="str">
        <f t="shared" si="18"/>
        <v/>
      </c>
      <c r="M70" s="151" t="str">
        <f t="shared" si="19"/>
        <v>x</v>
      </c>
      <c r="N70" s="169"/>
      <c r="O70" s="136"/>
      <c r="BJ70" s="44"/>
      <c r="BK70" s="44"/>
    </row>
    <row r="71" spans="1:63" ht="38.25" hidden="1" customHeight="1">
      <c r="A71" s="135"/>
      <c r="B71" s="170"/>
      <c r="C71" s="170"/>
      <c r="D71" s="170"/>
      <c r="E71" s="149"/>
      <c r="F71" s="165">
        <f t="shared" si="15"/>
        <v>0</v>
      </c>
      <c r="G71" s="166">
        <f t="shared" si="14"/>
        <v>1</v>
      </c>
      <c r="H71" s="167">
        <v>100</v>
      </c>
      <c r="I71" s="151" t="str">
        <f t="shared" si="16"/>
        <v/>
      </c>
      <c r="J71" s="151" t="str">
        <f t="shared" si="17"/>
        <v/>
      </c>
      <c r="K71" s="151" t="str">
        <f t="shared" si="20"/>
        <v/>
      </c>
      <c r="L71" s="151" t="str">
        <f t="shared" si="18"/>
        <v/>
      </c>
      <c r="M71" s="151" t="str">
        <f t="shared" si="19"/>
        <v>x</v>
      </c>
      <c r="N71" s="169"/>
      <c r="O71" s="136"/>
      <c r="BJ71" s="44"/>
      <c r="BK71" s="44"/>
    </row>
    <row r="72" spans="1:63" ht="38.25" hidden="1" customHeight="1">
      <c r="A72" s="135"/>
      <c r="B72" s="170"/>
      <c r="C72" s="170"/>
      <c r="D72" s="170"/>
      <c r="E72" s="149"/>
      <c r="F72" s="165">
        <f t="shared" si="15"/>
        <v>0</v>
      </c>
      <c r="G72" s="166">
        <f t="shared" si="14"/>
        <v>1</v>
      </c>
      <c r="H72" s="167">
        <v>100</v>
      </c>
      <c r="I72" s="151" t="str">
        <f t="shared" si="16"/>
        <v/>
      </c>
      <c r="J72" s="151" t="str">
        <f t="shared" si="17"/>
        <v/>
      </c>
      <c r="K72" s="151" t="str">
        <f t="shared" si="20"/>
        <v/>
      </c>
      <c r="L72" s="151" t="str">
        <f t="shared" si="18"/>
        <v/>
      </c>
      <c r="M72" s="151" t="str">
        <f t="shared" si="19"/>
        <v>x</v>
      </c>
      <c r="N72" s="169"/>
      <c r="O72" s="136"/>
      <c r="BJ72" s="44"/>
      <c r="BK72" s="44"/>
    </row>
    <row r="73" spans="1:63" ht="38.25" hidden="1" customHeight="1">
      <c r="A73" s="135"/>
      <c r="B73" s="170"/>
      <c r="C73" s="170"/>
      <c r="D73" s="170"/>
      <c r="E73" s="149"/>
      <c r="F73" s="165">
        <f t="shared" si="15"/>
        <v>0</v>
      </c>
      <c r="G73" s="166">
        <f t="shared" si="14"/>
        <v>1</v>
      </c>
      <c r="H73" s="167">
        <v>100</v>
      </c>
      <c r="I73" s="151" t="str">
        <f t="shared" si="16"/>
        <v/>
      </c>
      <c r="J73" s="151" t="str">
        <f t="shared" si="17"/>
        <v/>
      </c>
      <c r="K73" s="151" t="str">
        <f t="shared" si="20"/>
        <v/>
      </c>
      <c r="L73" s="151" t="str">
        <f t="shared" si="18"/>
        <v/>
      </c>
      <c r="M73" s="151" t="str">
        <f t="shared" si="19"/>
        <v>x</v>
      </c>
      <c r="N73" s="169"/>
      <c r="O73" s="136"/>
      <c r="BJ73" s="44"/>
      <c r="BK73" s="44"/>
    </row>
    <row r="74" spans="1:63" ht="38.25" hidden="1" customHeight="1">
      <c r="A74" s="135"/>
      <c r="B74" s="170"/>
      <c r="C74" s="170"/>
      <c r="D74" s="170"/>
      <c r="E74" s="149"/>
      <c r="F74" s="165">
        <f t="shared" si="15"/>
        <v>0</v>
      </c>
      <c r="G74" s="166">
        <f t="shared" si="14"/>
        <v>1</v>
      </c>
      <c r="H74" s="167">
        <v>100</v>
      </c>
      <c r="I74" s="151" t="str">
        <f t="shared" si="16"/>
        <v/>
      </c>
      <c r="J74" s="151" t="str">
        <f t="shared" si="17"/>
        <v/>
      </c>
      <c r="K74" s="151" t="str">
        <f t="shared" si="20"/>
        <v/>
      </c>
      <c r="L74" s="151" t="str">
        <f t="shared" si="18"/>
        <v/>
      </c>
      <c r="M74" s="151" t="str">
        <f t="shared" si="19"/>
        <v>x</v>
      </c>
      <c r="N74" s="169"/>
      <c r="O74" s="136"/>
      <c r="BJ74" s="44"/>
      <c r="BK74" s="44"/>
    </row>
    <row r="75" spans="1:63" ht="38.25" hidden="1" customHeight="1">
      <c r="A75" s="135"/>
      <c r="B75" s="170"/>
      <c r="C75" s="170"/>
      <c r="D75" s="170"/>
      <c r="E75" s="149"/>
      <c r="F75" s="165">
        <f t="shared" si="15"/>
        <v>0</v>
      </c>
      <c r="G75" s="166">
        <f t="shared" si="14"/>
        <v>1</v>
      </c>
      <c r="H75" s="167">
        <v>100</v>
      </c>
      <c r="I75" s="151" t="str">
        <f t="shared" si="16"/>
        <v/>
      </c>
      <c r="J75" s="151" t="str">
        <f t="shared" si="17"/>
        <v/>
      </c>
      <c r="K75" s="151" t="str">
        <f t="shared" si="20"/>
        <v/>
      </c>
      <c r="L75" s="151" t="str">
        <f t="shared" si="18"/>
        <v/>
      </c>
      <c r="M75" s="151" t="str">
        <f t="shared" si="19"/>
        <v>x</v>
      </c>
      <c r="N75" s="169"/>
      <c r="O75" s="136"/>
      <c r="BJ75" s="44"/>
      <c r="BK75" s="44"/>
    </row>
    <row r="76" spans="1:63" ht="38.25" hidden="1" customHeight="1">
      <c r="A76" s="135"/>
      <c r="B76" s="170"/>
      <c r="C76" s="170"/>
      <c r="D76" s="170"/>
      <c r="E76" s="149"/>
      <c r="F76" s="165">
        <f t="shared" si="15"/>
        <v>0</v>
      </c>
      <c r="G76" s="166">
        <f t="shared" si="14"/>
        <v>1</v>
      </c>
      <c r="H76" s="167">
        <v>100</v>
      </c>
      <c r="I76" s="151" t="str">
        <f t="shared" si="16"/>
        <v/>
      </c>
      <c r="J76" s="151" t="str">
        <f t="shared" si="17"/>
        <v/>
      </c>
      <c r="K76" s="151" t="str">
        <f t="shared" si="20"/>
        <v/>
      </c>
      <c r="L76" s="151" t="str">
        <f t="shared" si="18"/>
        <v/>
      </c>
      <c r="M76" s="151" t="str">
        <f t="shared" si="19"/>
        <v>x</v>
      </c>
      <c r="N76" s="169"/>
      <c r="O76" s="136"/>
      <c r="BJ76" s="44"/>
      <c r="BK76" s="44"/>
    </row>
    <row r="77" spans="1:63" ht="38.25" hidden="1" customHeight="1">
      <c r="A77" s="135"/>
      <c r="B77" s="170"/>
      <c r="C77" s="170"/>
      <c r="D77" s="170"/>
      <c r="E77" s="149"/>
      <c r="F77" s="165">
        <f t="shared" si="15"/>
        <v>0</v>
      </c>
      <c r="G77" s="166">
        <f t="shared" si="14"/>
        <v>1</v>
      </c>
      <c r="H77" s="167">
        <v>100</v>
      </c>
      <c r="I77" s="151" t="str">
        <f t="shared" si="16"/>
        <v/>
      </c>
      <c r="J77" s="151" t="str">
        <f t="shared" si="17"/>
        <v/>
      </c>
      <c r="K77" s="151" t="str">
        <f t="shared" si="20"/>
        <v/>
      </c>
      <c r="L77" s="151" t="str">
        <f t="shared" si="18"/>
        <v/>
      </c>
      <c r="M77" s="151" t="str">
        <f t="shared" si="19"/>
        <v>x</v>
      </c>
      <c r="N77" s="169"/>
      <c r="O77" s="136"/>
      <c r="BJ77" s="44"/>
      <c r="BK77" s="44"/>
    </row>
    <row r="78" spans="1:63" ht="38.25" hidden="1" customHeight="1">
      <c r="A78" s="135"/>
      <c r="B78" s="170"/>
      <c r="C78" s="170"/>
      <c r="D78" s="170"/>
      <c r="E78" s="149"/>
      <c r="F78" s="165">
        <f t="shared" si="15"/>
        <v>0</v>
      </c>
      <c r="G78" s="166">
        <f>H78/100</f>
        <v>1</v>
      </c>
      <c r="H78" s="167">
        <v>100</v>
      </c>
      <c r="I78" s="151" t="str">
        <f t="shared" si="16"/>
        <v/>
      </c>
      <c r="J78" s="151" t="str">
        <f t="shared" si="17"/>
        <v/>
      </c>
      <c r="K78" s="151" t="str">
        <f t="shared" si="20"/>
        <v/>
      </c>
      <c r="L78" s="151" t="str">
        <f t="shared" si="18"/>
        <v/>
      </c>
      <c r="M78" s="151" t="str">
        <f t="shared" si="19"/>
        <v>x</v>
      </c>
      <c r="N78" s="169"/>
      <c r="O78" s="136"/>
    </row>
    <row r="79" spans="1:63" ht="38.25" hidden="1" customHeight="1">
      <c r="A79" s="135"/>
      <c r="B79" s="170"/>
      <c r="C79" s="170"/>
      <c r="D79" s="170"/>
      <c r="E79" s="149"/>
      <c r="F79" s="165">
        <f t="shared" si="15"/>
        <v>0</v>
      </c>
      <c r="G79" s="166">
        <f>H79/100</f>
        <v>1</v>
      </c>
      <c r="H79" s="167">
        <v>100</v>
      </c>
      <c r="I79" s="151" t="str">
        <f t="shared" si="16"/>
        <v/>
      </c>
      <c r="J79" s="151" t="str">
        <f t="shared" si="17"/>
        <v/>
      </c>
      <c r="K79" s="151" t="str">
        <f t="shared" si="20"/>
        <v/>
      </c>
      <c r="L79" s="151" t="str">
        <f t="shared" si="18"/>
        <v/>
      </c>
      <c r="M79" s="151" t="str">
        <f t="shared" si="19"/>
        <v>x</v>
      </c>
      <c r="N79" s="169"/>
      <c r="O79" s="136"/>
    </row>
    <row r="80" spans="1:63" ht="57" customHeight="1">
      <c r="A80" s="135"/>
      <c r="B80" s="164" t="s">
        <v>304</v>
      </c>
      <c r="C80" s="164" t="s">
        <v>305</v>
      </c>
      <c r="D80" s="164"/>
      <c r="E80" s="149">
        <v>10</v>
      </c>
      <c r="F80" s="165">
        <f t="shared" si="15"/>
        <v>2.7397260273972601</v>
      </c>
      <c r="G80" s="166">
        <f t="shared" si="14"/>
        <v>0</v>
      </c>
      <c r="H80" s="167"/>
      <c r="I80" s="151" t="str">
        <f t="shared" si="16"/>
        <v>x</v>
      </c>
      <c r="J80" s="151" t="str">
        <f t="shared" si="17"/>
        <v/>
      </c>
      <c r="K80" s="151" t="str">
        <f t="shared" si="20"/>
        <v/>
      </c>
      <c r="L80" s="151" t="str">
        <f t="shared" si="18"/>
        <v/>
      </c>
      <c r="M80" s="151" t="str">
        <f t="shared" si="19"/>
        <v/>
      </c>
      <c r="N80" s="169"/>
      <c r="O80" s="136"/>
    </row>
    <row r="81" spans="1:63" s="62" customFormat="1" ht="33" customHeight="1">
      <c r="A81" s="135"/>
      <c r="B81" s="572" t="s">
        <v>306</v>
      </c>
      <c r="C81" s="572"/>
      <c r="D81" s="415"/>
      <c r="E81" s="171">
        <f>SUM(E62:E80)</f>
        <v>90</v>
      </c>
      <c r="F81" s="573" t="s">
        <v>307</v>
      </c>
      <c r="G81" s="573"/>
      <c r="H81" s="573"/>
      <c r="I81" s="572" t="s">
        <v>287</v>
      </c>
      <c r="J81" s="572"/>
      <c r="K81" s="572"/>
      <c r="L81" s="572"/>
      <c r="M81" s="572"/>
      <c r="N81" s="415" t="s">
        <v>288</v>
      </c>
      <c r="O81" s="136"/>
      <c r="BJ81" s="158"/>
      <c r="BK81" s="159"/>
    </row>
    <row r="82" spans="1:63" s="62" customFormat="1" ht="22.5" customHeight="1">
      <c r="A82" s="135"/>
      <c r="B82" s="572" t="s">
        <v>308</v>
      </c>
      <c r="C82" s="572"/>
      <c r="D82" s="415"/>
      <c r="E82" s="171">
        <f>E81+E57</f>
        <v>146</v>
      </c>
      <c r="F82" s="573">
        <f>F80+F69+F68+F67+F66+F65+F64+F63+F62+F57</f>
        <v>40</v>
      </c>
      <c r="G82" s="573"/>
      <c r="H82" s="573"/>
      <c r="I82" s="172"/>
      <c r="J82" s="173">
        <f>IF(J62="x",G62*F62)+IF(J63="x",G63*F63)+IF(J64="x",G64*F64)+IF(J65="x",G65*F65)+IF(J66="x",G66*F66)+IF(J67="x",G67*F67)+IF(J68="x",G68*F68)+IF(J69="x",G69*F69)+IF(J70="x",G70*F70)+IF(J71="x",G71*F71)+IF(J72="x",G72*F72)+IF(J73="x",G73*F73)+IF(J74="x",G74*F74)+IF(J75="x",G75*F75)+IF(J76="x",G76*F76)+IF(J77="x",G77*F77)+IF(J78="x",G78*F78)+IF(J79="x",G79*F79)+IF(J80="x",G80*F80)</f>
        <v>0</v>
      </c>
      <c r="K82" s="173">
        <f>IF(K62="x",G62*F62)+IF(K63="x",G63*F63)+IF(K64="x",G64*F64)+IF(K65="x",G65*F65)+IF(K66="x",G66*F66)+IF(K67="x",G67*F67)+IF(K68="x",G68*F68)+IF(K69="x",G69*F69)+IF(K70="x",G70*F70)+IF(K71="x",G71*F71)+IF(K72="x",G72*F72)+IF(K73="x",G73*F73)+IF(K74="x",G74*F74)+IF(K75="x",G75*F75)+IF(K76="x",G76*F76)+IF(K77="x",G77*F77)+IF(K78="x",G78*F78)+IF(K79="x",G79*F79)+IF(K80="x",G80*F80)</f>
        <v>0</v>
      </c>
      <c r="L82" s="173">
        <f>IF(L62="x",G62*F62)+IF(L63="x",G63*F63)+IF(L64="x",G64*F64)+IF(L65="x",G65*F65)+IF(L66="x",G66*F66)+IF(L67="x",G67*F67)+IF(L68="x",G68*F68)+IF(L69="x",G69*F69)+IF(L70="x",G70*F70)+IF(L71="x",G71*F71)+IF(L72="x",G72*F72)+IF(L73="x",G73*F73)+IF(L74="x",G74*F74)+IF(L75="x",G75*F75)+IF(L76="x",G76*F76)+IF(L77="x",G77*F77)+IF(L78="x",G78*F78)+IF(L79="x",G79*F79)+IF(L80="x",G80*F80)</f>
        <v>0</v>
      </c>
      <c r="M82" s="173">
        <f>IF(M62="x",G62*F62)+IF(M63="x",G63*F63)+IF(M64="x",G64*F64)+IF(M65="x",G65*F65)+IF(M66="x",G66*F66)+IF(M67="x",G67*F67)+IF(M68="x",G68*F68)+IF(M69="x",G69*F69)+IF(M70="x",G70*F70)+IF(M71="x",G71*F71)+IF(M72="x",G72*F72)+IF(M73="x",G73*F73)+IF(M74="x",G74*F74)+IF(M75="x",G75*F75)+IF(M76="x",G76*F76)+IF(M77="x",G77*F77)+IF(M78="x",G78*F78)+IF(M79="x",G79*F79)+IF(M80="x",G80*F80)</f>
        <v>0</v>
      </c>
      <c r="N82" s="174">
        <f>SUM(I82:M82)</f>
        <v>0</v>
      </c>
      <c r="O82" s="136"/>
      <c r="BJ82" s="159"/>
      <c r="BK82" s="159"/>
    </row>
    <row r="83" spans="1:63" ht="8.25" customHeight="1">
      <c r="A83" s="135"/>
      <c r="B83" s="55"/>
      <c r="C83" s="55"/>
      <c r="D83" s="55"/>
      <c r="E83" s="55"/>
      <c r="F83" s="55"/>
      <c r="G83" s="55"/>
      <c r="H83" s="55"/>
      <c r="I83" s="55"/>
      <c r="J83" s="55"/>
      <c r="K83" s="55"/>
      <c r="L83" s="55"/>
      <c r="M83" s="55"/>
      <c r="N83" s="55"/>
      <c r="O83" s="136"/>
    </row>
    <row r="84" spans="1:63" ht="18" customHeight="1" thickBot="1">
      <c r="A84" s="135"/>
      <c r="B84" s="55"/>
      <c r="C84" s="55"/>
      <c r="D84" s="55"/>
      <c r="E84" s="55"/>
      <c r="F84" s="55"/>
      <c r="G84" s="55"/>
      <c r="H84" s="55"/>
      <c r="I84" s="55"/>
      <c r="J84" s="55"/>
      <c r="K84" s="55"/>
      <c r="L84" s="55"/>
      <c r="M84" s="55"/>
      <c r="N84" s="55"/>
      <c r="O84" s="136"/>
    </row>
    <row r="85" spans="1:63" ht="15.75" customHeight="1" thickTop="1" thickBot="1">
      <c r="A85" s="135"/>
      <c r="B85" s="451" t="s">
        <v>309</v>
      </c>
      <c r="C85" s="451"/>
      <c r="D85" s="409"/>
      <c r="E85" s="409"/>
      <c r="F85" s="175"/>
      <c r="G85" s="409"/>
      <c r="H85" s="409"/>
      <c r="I85" s="176">
        <f>N27</f>
        <v>0</v>
      </c>
      <c r="J85" s="177"/>
      <c r="K85" s="178">
        <f>I85/60</f>
        <v>0</v>
      </c>
      <c r="L85" s="411"/>
      <c r="M85" s="55"/>
      <c r="N85" s="55"/>
      <c r="O85" s="136"/>
    </row>
    <row r="86" spans="1:63" ht="15.75" customHeight="1" thickTop="1">
      <c r="A86" s="135"/>
      <c r="B86" s="55"/>
      <c r="C86" s="55"/>
      <c r="D86" s="55"/>
      <c r="E86" s="55"/>
      <c r="F86" s="55"/>
      <c r="G86" s="47"/>
      <c r="H86" s="47"/>
      <c r="I86" s="55"/>
      <c r="J86" s="177"/>
      <c r="K86" s="177"/>
      <c r="L86" s="55"/>
      <c r="M86" s="55"/>
      <c r="N86" s="55"/>
      <c r="O86" s="136"/>
    </row>
    <row r="87" spans="1:63" ht="4.5" customHeight="1">
      <c r="A87" s="567"/>
      <c r="B87" s="507"/>
      <c r="C87" s="507"/>
      <c r="D87" s="507"/>
      <c r="E87" s="507"/>
      <c r="F87" s="507"/>
      <c r="G87" s="507"/>
      <c r="H87" s="507"/>
      <c r="I87" s="507"/>
      <c r="J87" s="507"/>
      <c r="K87" s="507"/>
      <c r="L87" s="507"/>
      <c r="M87" s="507"/>
      <c r="N87" s="507"/>
      <c r="O87" s="568"/>
    </row>
    <row r="88" spans="1:63" ht="19.5" customHeight="1" thickBot="1">
      <c r="A88" s="135"/>
      <c r="B88" s="55"/>
      <c r="C88" s="55"/>
      <c r="D88" s="55"/>
      <c r="E88" s="55"/>
      <c r="F88" s="55"/>
      <c r="G88" s="47"/>
      <c r="H88" s="47"/>
      <c r="I88" s="55"/>
      <c r="J88" s="177"/>
      <c r="K88" s="177"/>
      <c r="L88" s="55"/>
      <c r="M88" s="55"/>
      <c r="N88" s="55"/>
      <c r="O88" s="136"/>
    </row>
    <row r="89" spans="1:63" ht="15.75" customHeight="1" thickTop="1" thickBot="1">
      <c r="A89" s="135"/>
      <c r="B89" s="180"/>
      <c r="C89" s="569" t="s">
        <v>310</v>
      </c>
      <c r="D89" s="569"/>
      <c r="E89" s="569"/>
      <c r="F89" s="569"/>
      <c r="G89" s="569"/>
      <c r="H89" s="570"/>
      <c r="I89" s="176">
        <f>I85</f>
        <v>0</v>
      </c>
      <c r="J89" s="55"/>
      <c r="K89" s="55"/>
      <c r="L89" s="55"/>
      <c r="M89" s="55"/>
      <c r="N89" s="55"/>
      <c r="O89" s="136"/>
    </row>
    <row r="90" spans="1:63" ht="7.5" customHeight="1" thickTop="1">
      <c r="A90" s="135"/>
      <c r="B90" s="180"/>
      <c r="C90" s="180"/>
      <c r="D90" s="180"/>
      <c r="E90" s="409"/>
      <c r="F90" s="409"/>
      <c r="G90" s="409"/>
      <c r="H90" s="409"/>
      <c r="I90" s="55"/>
      <c r="J90" s="55"/>
      <c r="K90" s="55"/>
      <c r="L90" s="55"/>
      <c r="M90" s="55"/>
      <c r="N90" s="55"/>
      <c r="O90" s="136"/>
    </row>
    <row r="91" spans="1:63" ht="3.75" customHeight="1" thickBot="1">
      <c r="A91" s="135"/>
      <c r="B91" s="180"/>
      <c r="C91" s="180"/>
      <c r="D91" s="180"/>
      <c r="E91" s="55"/>
      <c r="F91" s="55"/>
      <c r="G91" s="47"/>
      <c r="H91" s="47"/>
      <c r="I91" s="55"/>
      <c r="J91" s="47"/>
      <c r="K91" s="55"/>
      <c r="L91" s="55"/>
      <c r="M91" s="55"/>
      <c r="N91" s="55"/>
      <c r="O91" s="136"/>
    </row>
    <row r="92" spans="1:63" ht="16.5" customHeight="1" thickTop="1" thickBot="1">
      <c r="A92" s="135"/>
      <c r="B92" s="55" t="s">
        <v>311</v>
      </c>
      <c r="C92" s="569" t="s">
        <v>312</v>
      </c>
      <c r="D92" s="569"/>
      <c r="E92" s="569"/>
      <c r="F92" s="569"/>
      <c r="G92" s="569"/>
      <c r="H92" s="570"/>
      <c r="I92" s="176">
        <f>N57</f>
        <v>0</v>
      </c>
      <c r="J92" s="47"/>
      <c r="K92" s="178">
        <f>(I85+I92+I94)/100</f>
        <v>0</v>
      </c>
      <c r="L92" s="411" t="s">
        <v>313</v>
      </c>
      <c r="M92" s="178"/>
      <c r="N92" s="55"/>
      <c r="O92" s="136"/>
    </row>
    <row r="93" spans="1:63" ht="9.75" customHeight="1" thickTop="1" thickBot="1">
      <c r="A93" s="135"/>
      <c r="B93" s="180"/>
      <c r="C93" s="180"/>
      <c r="D93" s="180"/>
      <c r="E93" s="55"/>
      <c r="F93" s="55"/>
      <c r="G93" s="47"/>
      <c r="H93" s="47"/>
      <c r="I93" s="55"/>
      <c r="J93" s="177"/>
      <c r="K93" s="177"/>
      <c r="L93" s="55"/>
      <c r="M93" s="55"/>
      <c r="N93" s="55"/>
      <c r="O93" s="136"/>
    </row>
    <row r="94" spans="1:63" ht="15.75" customHeight="1" thickTop="1" thickBot="1">
      <c r="A94" s="135"/>
      <c r="B94" s="180"/>
      <c r="C94" s="569" t="s">
        <v>314</v>
      </c>
      <c r="D94" s="569"/>
      <c r="E94" s="569"/>
      <c r="F94" s="569"/>
      <c r="G94" s="569"/>
      <c r="H94" s="570"/>
      <c r="I94" s="176">
        <f>N82</f>
        <v>0</v>
      </c>
      <c r="J94" s="177"/>
      <c r="K94" s="177"/>
      <c r="L94" s="177"/>
      <c r="M94" s="177"/>
      <c r="N94" s="177"/>
      <c r="O94" s="136"/>
    </row>
    <row r="95" spans="1:63" ht="15.75" customHeight="1" thickTop="1" thickBot="1">
      <c r="A95" s="181"/>
      <c r="B95" s="182"/>
      <c r="C95" s="182"/>
      <c r="D95" s="182"/>
      <c r="E95" s="183"/>
      <c r="F95" s="183"/>
      <c r="G95" s="183"/>
      <c r="H95" s="183"/>
      <c r="I95" s="183"/>
      <c r="J95" s="184"/>
      <c r="K95" s="184"/>
      <c r="L95" s="183"/>
      <c r="M95" s="183"/>
      <c r="N95" s="183"/>
      <c r="O95" s="185"/>
    </row>
    <row r="96" spans="1:63" s="186" customFormat="1" ht="16.5" thickTop="1">
      <c r="E96" s="187"/>
      <c r="F96" s="187"/>
      <c r="G96" s="187"/>
      <c r="H96" s="188"/>
      <c r="L96" s="189"/>
      <c r="BJ96" s="159"/>
      <c r="BK96" s="159"/>
    </row>
    <row r="97" s="44" customFormat="1"/>
    <row r="98" s="44" customFormat="1"/>
    <row r="99" s="44" customFormat="1"/>
    <row r="100" s="44" customFormat="1"/>
    <row r="101" s="44" customFormat="1"/>
    <row r="102" s="44" customFormat="1"/>
    <row r="103" s="44" customFormat="1"/>
    <row r="104" s="44" customFormat="1"/>
    <row r="105" s="44" customFormat="1"/>
    <row r="106" s="44" customFormat="1"/>
    <row r="107" s="44" customFormat="1"/>
    <row r="108" s="44" customFormat="1"/>
    <row r="109" s="44" customFormat="1"/>
  </sheetData>
  <mergeCells count="44">
    <mergeCell ref="B2:N2"/>
    <mergeCell ref="B9:C9"/>
    <mergeCell ref="E9:J9"/>
    <mergeCell ref="K9:N9"/>
    <mergeCell ref="B12:C14"/>
    <mergeCell ref="D12:D14"/>
    <mergeCell ref="E12:E15"/>
    <mergeCell ref="F12:F15"/>
    <mergeCell ref="G12:G15"/>
    <mergeCell ref="H12:H15"/>
    <mergeCell ref="I12:M12"/>
    <mergeCell ref="N12:N15"/>
    <mergeCell ref="B26:D27"/>
    <mergeCell ref="F26:H26"/>
    <mergeCell ref="I26:M26"/>
    <mergeCell ref="F27:H27"/>
    <mergeCell ref="B28:N28"/>
    <mergeCell ref="N29:N31"/>
    <mergeCell ref="B56:D57"/>
    <mergeCell ref="F56:H56"/>
    <mergeCell ref="I56:M56"/>
    <mergeCell ref="F57:H57"/>
    <mergeCell ref="B29:D30"/>
    <mergeCell ref="E29:E31"/>
    <mergeCell ref="F29:F31"/>
    <mergeCell ref="G29:G31"/>
    <mergeCell ref="H29:H31"/>
    <mergeCell ref="I58:M58"/>
    <mergeCell ref="N59:N61"/>
    <mergeCell ref="B81:C81"/>
    <mergeCell ref="F81:H81"/>
    <mergeCell ref="I81:M81"/>
    <mergeCell ref="B58:D60"/>
    <mergeCell ref="E58:E61"/>
    <mergeCell ref="F58:F61"/>
    <mergeCell ref="G58:G61"/>
    <mergeCell ref="H58:H61"/>
    <mergeCell ref="C92:H92"/>
    <mergeCell ref="C94:H94"/>
    <mergeCell ref="B82:C82"/>
    <mergeCell ref="F82:H82"/>
    <mergeCell ref="B85:C85"/>
    <mergeCell ref="A87:O87"/>
    <mergeCell ref="C89:H89"/>
  </mergeCells>
  <conditionalFormatting sqref="I62:I63 I16:I25 I32:I55">
    <cfRule type="cellIs" dxfId="420" priority="14" stopIfTrue="1" operator="equal">
      <formula>"X"</formula>
    </cfRule>
  </conditionalFormatting>
  <conditionalFormatting sqref="L62:L63 L16:L25 L32:L55">
    <cfRule type="cellIs" dxfId="419" priority="15" stopIfTrue="1" operator="equal">
      <formula>"X"</formula>
    </cfRule>
  </conditionalFormatting>
  <conditionalFormatting sqref="J62:J63 J16:J25 J32:J55">
    <cfRule type="cellIs" dxfId="418" priority="16" stopIfTrue="1" operator="equal">
      <formula>"X"</formula>
    </cfRule>
  </conditionalFormatting>
  <conditionalFormatting sqref="K62:K63 K16:K25 K32:K55">
    <cfRule type="cellIs" dxfId="417" priority="17" stopIfTrue="1" operator="equal">
      <formula>"X"</formula>
    </cfRule>
  </conditionalFormatting>
  <conditionalFormatting sqref="M62:M63 M16:N25 M32:N55">
    <cfRule type="cellIs" dxfId="416" priority="18" stopIfTrue="1" operator="equal">
      <formula>"X"</formula>
    </cfRule>
  </conditionalFormatting>
  <conditionalFormatting sqref="I65:I66">
    <cfRule type="cellIs" dxfId="415" priority="10" stopIfTrue="1" operator="equal">
      <formula>"X"</formula>
    </cfRule>
  </conditionalFormatting>
  <conditionalFormatting sqref="L65:L66">
    <cfRule type="cellIs" dxfId="414" priority="11" stopIfTrue="1" operator="equal">
      <formula>"X"</formula>
    </cfRule>
  </conditionalFormatting>
  <conditionalFormatting sqref="J65:J66">
    <cfRule type="cellIs" dxfId="413" priority="12" stopIfTrue="1" operator="equal">
      <formula>"X"</formula>
    </cfRule>
  </conditionalFormatting>
  <conditionalFormatting sqref="K65:K66">
    <cfRule type="cellIs" dxfId="412" priority="13" stopIfTrue="1" operator="equal">
      <formula>"X"</formula>
    </cfRule>
  </conditionalFormatting>
  <conditionalFormatting sqref="I64">
    <cfRule type="cellIs" dxfId="411" priority="5" stopIfTrue="1" operator="equal">
      <formula>"X"</formula>
    </cfRule>
  </conditionalFormatting>
  <conditionalFormatting sqref="L64">
    <cfRule type="cellIs" dxfId="410" priority="6" stopIfTrue="1" operator="equal">
      <formula>"X"</formula>
    </cfRule>
  </conditionalFormatting>
  <conditionalFormatting sqref="J64">
    <cfRule type="cellIs" dxfId="409" priority="7" stopIfTrue="1" operator="equal">
      <formula>"X"</formula>
    </cfRule>
  </conditionalFormatting>
  <conditionalFormatting sqref="K64">
    <cfRule type="cellIs" dxfId="408" priority="8" stopIfTrue="1" operator="equal">
      <formula>"X"</formula>
    </cfRule>
  </conditionalFormatting>
  <conditionalFormatting sqref="M64:M80">
    <cfRule type="cellIs" dxfId="407" priority="9" stopIfTrue="1" operator="equal">
      <formula>"X"</formula>
    </cfRule>
  </conditionalFormatting>
  <conditionalFormatting sqref="I67:I80">
    <cfRule type="cellIs" dxfId="406" priority="1" stopIfTrue="1" operator="equal">
      <formula>"X"</formula>
    </cfRule>
  </conditionalFormatting>
  <conditionalFormatting sqref="L67:L80">
    <cfRule type="cellIs" dxfId="405" priority="2" stopIfTrue="1" operator="equal">
      <formula>"X"</formula>
    </cfRule>
  </conditionalFormatting>
  <conditionalFormatting sqref="J67:J80">
    <cfRule type="cellIs" dxfId="404" priority="3" stopIfTrue="1" operator="equal">
      <formula>"X"</formula>
    </cfRule>
  </conditionalFormatting>
  <conditionalFormatting sqref="K67:K80">
    <cfRule type="cellIs" dxfId="403" priority="4" stopIfTrue="1" operator="equal">
      <formula>"X"</formula>
    </cfRule>
  </conditionalFormatting>
  <pageMargins left="0.7" right="0.7" top="0.75" bottom="0.75" header="0.3" footer="0.3"/>
  <pageSetup paperSize="9" scale="60" orientation="landscape" r:id="rId1"/>
  <legacyDrawing r:id="rId2"/>
</worksheet>
</file>

<file path=xl/worksheets/sheet10.xml><?xml version="1.0" encoding="utf-8"?>
<worksheet xmlns="http://schemas.openxmlformats.org/spreadsheetml/2006/main" xmlns:r="http://schemas.openxmlformats.org/officeDocument/2006/relationships">
  <dimension ref="A1:K45"/>
  <sheetViews>
    <sheetView zoomScale="130" zoomScaleNormal="130" workbookViewId="0">
      <selection activeCell="B2" sqref="B2"/>
    </sheetView>
  </sheetViews>
  <sheetFormatPr defaultRowHeight="12.75"/>
  <cols>
    <col min="1" max="1" width="48.5703125" style="83" customWidth="1"/>
    <col min="2" max="2" width="52.5703125" style="83" customWidth="1"/>
    <col min="3" max="3" width="10.140625" style="83" customWidth="1"/>
    <col min="4" max="4" width="8.85546875" style="83" hidden="1" customWidth="1"/>
    <col min="5" max="5" width="9.28515625" style="83" customWidth="1"/>
    <col min="6" max="10" width="16" style="83" customWidth="1"/>
    <col min="11" max="256" width="9.140625" style="83"/>
    <col min="257" max="257" width="42.42578125" style="83" customWidth="1"/>
    <col min="258" max="258" width="46.42578125" style="83" customWidth="1"/>
    <col min="259" max="259" width="10.140625" style="83" customWidth="1"/>
    <col min="260" max="260" width="8.85546875" style="83" customWidth="1"/>
    <col min="261" max="261" width="9.28515625" style="83" customWidth="1"/>
    <col min="262" max="266" width="16" style="83" customWidth="1"/>
    <col min="267" max="512" width="9.140625" style="83"/>
    <col min="513" max="513" width="42.42578125" style="83" customWidth="1"/>
    <col min="514" max="514" width="46.42578125" style="83" customWidth="1"/>
    <col min="515" max="515" width="10.140625" style="83" customWidth="1"/>
    <col min="516" max="516" width="8.85546875" style="83" customWidth="1"/>
    <col min="517" max="517" width="9.28515625" style="83" customWidth="1"/>
    <col min="518" max="522" width="16" style="83" customWidth="1"/>
    <col min="523" max="768" width="9.140625" style="83"/>
    <col min="769" max="769" width="42.42578125" style="83" customWidth="1"/>
    <col min="770" max="770" width="46.42578125" style="83" customWidth="1"/>
    <col min="771" max="771" width="10.140625" style="83" customWidth="1"/>
    <col min="772" max="772" width="8.85546875" style="83" customWidth="1"/>
    <col min="773" max="773" width="9.28515625" style="83" customWidth="1"/>
    <col min="774" max="778" width="16" style="83" customWidth="1"/>
    <col min="779" max="1024" width="9.140625" style="83"/>
    <col min="1025" max="1025" width="42.42578125" style="83" customWidth="1"/>
    <col min="1026" max="1026" width="46.42578125" style="83" customWidth="1"/>
    <col min="1027" max="1027" width="10.140625" style="83" customWidth="1"/>
    <col min="1028" max="1028" width="8.85546875" style="83" customWidth="1"/>
    <col min="1029" max="1029" width="9.28515625" style="83" customWidth="1"/>
    <col min="1030" max="1034" width="16" style="83" customWidth="1"/>
    <col min="1035" max="1280" width="9.140625" style="83"/>
    <col min="1281" max="1281" width="42.42578125" style="83" customWidth="1"/>
    <col min="1282" max="1282" width="46.42578125" style="83" customWidth="1"/>
    <col min="1283" max="1283" width="10.140625" style="83" customWidth="1"/>
    <col min="1284" max="1284" width="8.85546875" style="83" customWidth="1"/>
    <col min="1285" max="1285" width="9.28515625" style="83" customWidth="1"/>
    <col min="1286" max="1290" width="16" style="83" customWidth="1"/>
    <col min="1291" max="1536" width="9.140625" style="83"/>
    <col min="1537" max="1537" width="42.42578125" style="83" customWidth="1"/>
    <col min="1538" max="1538" width="46.42578125" style="83" customWidth="1"/>
    <col min="1539" max="1539" width="10.140625" style="83" customWidth="1"/>
    <col min="1540" max="1540" width="8.85546875" style="83" customWidth="1"/>
    <col min="1541" max="1541" width="9.28515625" style="83" customWidth="1"/>
    <col min="1542" max="1546" width="16" style="83" customWidth="1"/>
    <col min="1547" max="1792" width="9.140625" style="83"/>
    <col min="1793" max="1793" width="42.42578125" style="83" customWidth="1"/>
    <col min="1794" max="1794" width="46.42578125" style="83" customWidth="1"/>
    <col min="1795" max="1795" width="10.140625" style="83" customWidth="1"/>
    <col min="1796" max="1796" width="8.85546875" style="83" customWidth="1"/>
    <col min="1797" max="1797" width="9.28515625" style="83" customWidth="1"/>
    <col min="1798" max="1802" width="16" style="83" customWidth="1"/>
    <col min="1803" max="2048" width="9.140625" style="83"/>
    <col min="2049" max="2049" width="42.42578125" style="83" customWidth="1"/>
    <col min="2050" max="2050" width="46.42578125" style="83" customWidth="1"/>
    <col min="2051" max="2051" width="10.140625" style="83" customWidth="1"/>
    <col min="2052" max="2052" width="8.85546875" style="83" customWidth="1"/>
    <col min="2053" max="2053" width="9.28515625" style="83" customWidth="1"/>
    <col min="2054" max="2058" width="16" style="83" customWidth="1"/>
    <col min="2059" max="2304" width="9.140625" style="83"/>
    <col min="2305" max="2305" width="42.42578125" style="83" customWidth="1"/>
    <col min="2306" max="2306" width="46.42578125" style="83" customWidth="1"/>
    <col min="2307" max="2307" width="10.140625" style="83" customWidth="1"/>
    <col min="2308" max="2308" width="8.85546875" style="83" customWidth="1"/>
    <col min="2309" max="2309" width="9.28515625" style="83" customWidth="1"/>
    <col min="2310" max="2314" width="16" style="83" customWidth="1"/>
    <col min="2315" max="2560" width="9.140625" style="83"/>
    <col min="2561" max="2561" width="42.42578125" style="83" customWidth="1"/>
    <col min="2562" max="2562" width="46.42578125" style="83" customWidth="1"/>
    <col min="2563" max="2563" width="10.140625" style="83" customWidth="1"/>
    <col min="2564" max="2564" width="8.85546875" style="83" customWidth="1"/>
    <col min="2565" max="2565" width="9.28515625" style="83" customWidth="1"/>
    <col min="2566" max="2570" width="16" style="83" customWidth="1"/>
    <col min="2571" max="2816" width="9.140625" style="83"/>
    <col min="2817" max="2817" width="42.42578125" style="83" customWidth="1"/>
    <col min="2818" max="2818" width="46.42578125" style="83" customWidth="1"/>
    <col min="2819" max="2819" width="10.140625" style="83" customWidth="1"/>
    <col min="2820" max="2820" width="8.85546875" style="83" customWidth="1"/>
    <col min="2821" max="2821" width="9.28515625" style="83" customWidth="1"/>
    <col min="2822" max="2826" width="16" style="83" customWidth="1"/>
    <col min="2827" max="3072" width="9.140625" style="83"/>
    <col min="3073" max="3073" width="42.42578125" style="83" customWidth="1"/>
    <col min="3074" max="3074" width="46.42578125" style="83" customWidth="1"/>
    <col min="3075" max="3075" width="10.140625" style="83" customWidth="1"/>
    <col min="3076" max="3076" width="8.85546875" style="83" customWidth="1"/>
    <col min="3077" max="3077" width="9.28515625" style="83" customWidth="1"/>
    <col min="3078" max="3082" width="16" style="83" customWidth="1"/>
    <col min="3083" max="3328" width="9.140625" style="83"/>
    <col min="3329" max="3329" width="42.42578125" style="83" customWidth="1"/>
    <col min="3330" max="3330" width="46.42578125" style="83" customWidth="1"/>
    <col min="3331" max="3331" width="10.140625" style="83" customWidth="1"/>
    <col min="3332" max="3332" width="8.85546875" style="83" customWidth="1"/>
    <col min="3333" max="3333" width="9.28515625" style="83" customWidth="1"/>
    <col min="3334" max="3338" width="16" style="83" customWidth="1"/>
    <col min="3339" max="3584" width="9.140625" style="83"/>
    <col min="3585" max="3585" width="42.42578125" style="83" customWidth="1"/>
    <col min="3586" max="3586" width="46.42578125" style="83" customWidth="1"/>
    <col min="3587" max="3587" width="10.140625" style="83" customWidth="1"/>
    <col min="3588" max="3588" width="8.85546875" style="83" customWidth="1"/>
    <col min="3589" max="3589" width="9.28515625" style="83" customWidth="1"/>
    <col min="3590" max="3594" width="16" style="83" customWidth="1"/>
    <col min="3595" max="3840" width="9.140625" style="83"/>
    <col min="3841" max="3841" width="42.42578125" style="83" customWidth="1"/>
    <col min="3842" max="3842" width="46.42578125" style="83" customWidth="1"/>
    <col min="3843" max="3843" width="10.140625" style="83" customWidth="1"/>
    <col min="3844" max="3844" width="8.85546875" style="83" customWidth="1"/>
    <col min="3845" max="3845" width="9.28515625" style="83" customWidth="1"/>
    <col min="3846" max="3850" width="16" style="83" customWidth="1"/>
    <col min="3851" max="4096" width="9.140625" style="83"/>
    <col min="4097" max="4097" width="42.42578125" style="83" customWidth="1"/>
    <col min="4098" max="4098" width="46.42578125" style="83" customWidth="1"/>
    <col min="4099" max="4099" width="10.140625" style="83" customWidth="1"/>
    <col min="4100" max="4100" width="8.85546875" style="83" customWidth="1"/>
    <col min="4101" max="4101" width="9.28515625" style="83" customWidth="1"/>
    <col min="4102" max="4106" width="16" style="83" customWidth="1"/>
    <col min="4107" max="4352" width="9.140625" style="83"/>
    <col min="4353" max="4353" width="42.42578125" style="83" customWidth="1"/>
    <col min="4354" max="4354" width="46.42578125" style="83" customWidth="1"/>
    <col min="4355" max="4355" width="10.140625" style="83" customWidth="1"/>
    <col min="4356" max="4356" width="8.85546875" style="83" customWidth="1"/>
    <col min="4357" max="4357" width="9.28515625" style="83" customWidth="1"/>
    <col min="4358" max="4362" width="16" style="83" customWidth="1"/>
    <col min="4363" max="4608" width="9.140625" style="83"/>
    <col min="4609" max="4609" width="42.42578125" style="83" customWidth="1"/>
    <col min="4610" max="4610" width="46.42578125" style="83" customWidth="1"/>
    <col min="4611" max="4611" width="10.140625" style="83" customWidth="1"/>
    <col min="4612" max="4612" width="8.85546875" style="83" customWidth="1"/>
    <col min="4613" max="4613" width="9.28515625" style="83" customWidth="1"/>
    <col min="4614" max="4618" width="16" style="83" customWidth="1"/>
    <col min="4619" max="4864" width="9.140625" style="83"/>
    <col min="4865" max="4865" width="42.42578125" style="83" customWidth="1"/>
    <col min="4866" max="4866" width="46.42578125" style="83" customWidth="1"/>
    <col min="4867" max="4867" width="10.140625" style="83" customWidth="1"/>
    <col min="4868" max="4868" width="8.85546875" style="83" customWidth="1"/>
    <col min="4869" max="4869" width="9.28515625" style="83" customWidth="1"/>
    <col min="4870" max="4874" width="16" style="83" customWidth="1"/>
    <col min="4875" max="5120" width="9.140625" style="83"/>
    <col min="5121" max="5121" width="42.42578125" style="83" customWidth="1"/>
    <col min="5122" max="5122" width="46.42578125" style="83" customWidth="1"/>
    <col min="5123" max="5123" width="10.140625" style="83" customWidth="1"/>
    <col min="5124" max="5124" width="8.85546875" style="83" customWidth="1"/>
    <col min="5125" max="5125" width="9.28515625" style="83" customWidth="1"/>
    <col min="5126" max="5130" width="16" style="83" customWidth="1"/>
    <col min="5131" max="5376" width="9.140625" style="83"/>
    <col min="5377" max="5377" width="42.42578125" style="83" customWidth="1"/>
    <col min="5378" max="5378" width="46.42578125" style="83" customWidth="1"/>
    <col min="5379" max="5379" width="10.140625" style="83" customWidth="1"/>
    <col min="5380" max="5380" width="8.85546875" style="83" customWidth="1"/>
    <col min="5381" max="5381" width="9.28515625" style="83" customWidth="1"/>
    <col min="5382" max="5386" width="16" style="83" customWidth="1"/>
    <col min="5387" max="5632" width="9.140625" style="83"/>
    <col min="5633" max="5633" width="42.42578125" style="83" customWidth="1"/>
    <col min="5634" max="5634" width="46.42578125" style="83" customWidth="1"/>
    <col min="5635" max="5635" width="10.140625" style="83" customWidth="1"/>
    <col min="5636" max="5636" width="8.85546875" style="83" customWidth="1"/>
    <col min="5637" max="5637" width="9.28515625" style="83" customWidth="1"/>
    <col min="5638" max="5642" width="16" style="83" customWidth="1"/>
    <col min="5643" max="5888" width="9.140625" style="83"/>
    <col min="5889" max="5889" width="42.42578125" style="83" customWidth="1"/>
    <col min="5890" max="5890" width="46.42578125" style="83" customWidth="1"/>
    <col min="5891" max="5891" width="10.140625" style="83" customWidth="1"/>
    <col min="5892" max="5892" width="8.85546875" style="83" customWidth="1"/>
    <col min="5893" max="5893" width="9.28515625" style="83" customWidth="1"/>
    <col min="5894" max="5898" width="16" style="83" customWidth="1"/>
    <col min="5899" max="6144" width="9.140625" style="83"/>
    <col min="6145" max="6145" width="42.42578125" style="83" customWidth="1"/>
    <col min="6146" max="6146" width="46.42578125" style="83" customWidth="1"/>
    <col min="6147" max="6147" width="10.140625" style="83" customWidth="1"/>
    <col min="6148" max="6148" width="8.85546875" style="83" customWidth="1"/>
    <col min="6149" max="6149" width="9.28515625" style="83" customWidth="1"/>
    <col min="6150" max="6154" width="16" style="83" customWidth="1"/>
    <col min="6155" max="6400" width="9.140625" style="83"/>
    <col min="6401" max="6401" width="42.42578125" style="83" customWidth="1"/>
    <col min="6402" max="6402" width="46.42578125" style="83" customWidth="1"/>
    <col min="6403" max="6403" width="10.140625" style="83" customWidth="1"/>
    <col min="6404" max="6404" width="8.85546875" style="83" customWidth="1"/>
    <col min="6405" max="6405" width="9.28515625" style="83" customWidth="1"/>
    <col min="6406" max="6410" width="16" style="83" customWidth="1"/>
    <col min="6411" max="6656" width="9.140625" style="83"/>
    <col min="6657" max="6657" width="42.42578125" style="83" customWidth="1"/>
    <col min="6658" max="6658" width="46.42578125" style="83" customWidth="1"/>
    <col min="6659" max="6659" width="10.140625" style="83" customWidth="1"/>
    <col min="6660" max="6660" width="8.85546875" style="83" customWidth="1"/>
    <col min="6661" max="6661" width="9.28515625" style="83" customWidth="1"/>
    <col min="6662" max="6666" width="16" style="83" customWidth="1"/>
    <col min="6667" max="6912" width="9.140625" style="83"/>
    <col min="6913" max="6913" width="42.42578125" style="83" customWidth="1"/>
    <col min="6914" max="6914" width="46.42578125" style="83" customWidth="1"/>
    <col min="6915" max="6915" width="10.140625" style="83" customWidth="1"/>
    <col min="6916" max="6916" width="8.85546875" style="83" customWidth="1"/>
    <col min="6917" max="6917" width="9.28515625" style="83" customWidth="1"/>
    <col min="6918" max="6922" width="16" style="83" customWidth="1"/>
    <col min="6923" max="7168" width="9.140625" style="83"/>
    <col min="7169" max="7169" width="42.42578125" style="83" customWidth="1"/>
    <col min="7170" max="7170" width="46.42578125" style="83" customWidth="1"/>
    <col min="7171" max="7171" width="10.140625" style="83" customWidth="1"/>
    <col min="7172" max="7172" width="8.85546875" style="83" customWidth="1"/>
    <col min="7173" max="7173" width="9.28515625" style="83" customWidth="1"/>
    <col min="7174" max="7178" width="16" style="83" customWidth="1"/>
    <col min="7179" max="7424" width="9.140625" style="83"/>
    <col min="7425" max="7425" width="42.42578125" style="83" customWidth="1"/>
    <col min="7426" max="7426" width="46.42578125" style="83" customWidth="1"/>
    <col min="7427" max="7427" width="10.140625" style="83" customWidth="1"/>
    <col min="7428" max="7428" width="8.85546875" style="83" customWidth="1"/>
    <col min="7429" max="7429" width="9.28515625" style="83" customWidth="1"/>
    <col min="7430" max="7434" width="16" style="83" customWidth="1"/>
    <col min="7435" max="7680" width="9.140625" style="83"/>
    <col min="7681" max="7681" width="42.42578125" style="83" customWidth="1"/>
    <col min="7682" max="7682" width="46.42578125" style="83" customWidth="1"/>
    <col min="7683" max="7683" width="10.140625" style="83" customWidth="1"/>
    <col min="7684" max="7684" width="8.85546875" style="83" customWidth="1"/>
    <col min="7685" max="7685" width="9.28515625" style="83" customWidth="1"/>
    <col min="7686" max="7690" width="16" style="83" customWidth="1"/>
    <col min="7691" max="7936" width="9.140625" style="83"/>
    <col min="7937" max="7937" width="42.42578125" style="83" customWidth="1"/>
    <col min="7938" max="7938" width="46.42578125" style="83" customWidth="1"/>
    <col min="7939" max="7939" width="10.140625" style="83" customWidth="1"/>
    <col min="7940" max="7940" width="8.85546875" style="83" customWidth="1"/>
    <col min="7941" max="7941" width="9.28515625" style="83" customWidth="1"/>
    <col min="7942" max="7946" width="16" style="83" customWidth="1"/>
    <col min="7947" max="8192" width="9.140625" style="83"/>
    <col min="8193" max="8193" width="42.42578125" style="83" customWidth="1"/>
    <col min="8194" max="8194" width="46.42578125" style="83" customWidth="1"/>
    <col min="8195" max="8195" width="10.140625" style="83" customWidth="1"/>
    <col min="8196" max="8196" width="8.85546875" style="83" customWidth="1"/>
    <col min="8197" max="8197" width="9.28515625" style="83" customWidth="1"/>
    <col min="8198" max="8202" width="16" style="83" customWidth="1"/>
    <col min="8203" max="8448" width="9.140625" style="83"/>
    <col min="8449" max="8449" width="42.42578125" style="83" customWidth="1"/>
    <col min="8450" max="8450" width="46.42578125" style="83" customWidth="1"/>
    <col min="8451" max="8451" width="10.140625" style="83" customWidth="1"/>
    <col min="8452" max="8452" width="8.85546875" style="83" customWidth="1"/>
    <col min="8453" max="8453" width="9.28515625" style="83" customWidth="1"/>
    <col min="8454" max="8458" width="16" style="83" customWidth="1"/>
    <col min="8459" max="8704" width="9.140625" style="83"/>
    <col min="8705" max="8705" width="42.42578125" style="83" customWidth="1"/>
    <col min="8706" max="8706" width="46.42578125" style="83" customWidth="1"/>
    <col min="8707" max="8707" width="10.140625" style="83" customWidth="1"/>
    <col min="8708" max="8708" width="8.85546875" style="83" customWidth="1"/>
    <col min="8709" max="8709" width="9.28515625" style="83" customWidth="1"/>
    <col min="8710" max="8714" width="16" style="83" customWidth="1"/>
    <col min="8715" max="8960" width="9.140625" style="83"/>
    <col min="8961" max="8961" width="42.42578125" style="83" customWidth="1"/>
    <col min="8962" max="8962" width="46.42578125" style="83" customWidth="1"/>
    <col min="8963" max="8963" width="10.140625" style="83" customWidth="1"/>
    <col min="8964" max="8964" width="8.85546875" style="83" customWidth="1"/>
    <col min="8965" max="8965" width="9.28515625" style="83" customWidth="1"/>
    <col min="8966" max="8970" width="16" style="83" customWidth="1"/>
    <col min="8971" max="9216" width="9.140625" style="83"/>
    <col min="9217" max="9217" width="42.42578125" style="83" customWidth="1"/>
    <col min="9218" max="9218" width="46.42578125" style="83" customWidth="1"/>
    <col min="9219" max="9219" width="10.140625" style="83" customWidth="1"/>
    <col min="9220" max="9220" width="8.85546875" style="83" customWidth="1"/>
    <col min="9221" max="9221" width="9.28515625" style="83" customWidth="1"/>
    <col min="9222" max="9226" width="16" style="83" customWidth="1"/>
    <col min="9227" max="9472" width="9.140625" style="83"/>
    <col min="9473" max="9473" width="42.42578125" style="83" customWidth="1"/>
    <col min="9474" max="9474" width="46.42578125" style="83" customWidth="1"/>
    <col min="9475" max="9475" width="10.140625" style="83" customWidth="1"/>
    <col min="9476" max="9476" width="8.85546875" style="83" customWidth="1"/>
    <col min="9477" max="9477" width="9.28515625" style="83" customWidth="1"/>
    <col min="9478" max="9482" width="16" style="83" customWidth="1"/>
    <col min="9483" max="9728" width="9.140625" style="83"/>
    <col min="9729" max="9729" width="42.42578125" style="83" customWidth="1"/>
    <col min="9730" max="9730" width="46.42578125" style="83" customWidth="1"/>
    <col min="9731" max="9731" width="10.140625" style="83" customWidth="1"/>
    <col min="9732" max="9732" width="8.85546875" style="83" customWidth="1"/>
    <col min="9733" max="9733" width="9.28515625" style="83" customWidth="1"/>
    <col min="9734" max="9738" width="16" style="83" customWidth="1"/>
    <col min="9739" max="9984" width="9.140625" style="83"/>
    <col min="9985" max="9985" width="42.42578125" style="83" customWidth="1"/>
    <col min="9986" max="9986" width="46.42578125" style="83" customWidth="1"/>
    <col min="9987" max="9987" width="10.140625" style="83" customWidth="1"/>
    <col min="9988" max="9988" width="8.85546875" style="83" customWidth="1"/>
    <col min="9989" max="9989" width="9.28515625" style="83" customWidth="1"/>
    <col min="9990" max="9994" width="16" style="83" customWidth="1"/>
    <col min="9995" max="10240" width="9.140625" style="83"/>
    <col min="10241" max="10241" width="42.42578125" style="83" customWidth="1"/>
    <col min="10242" max="10242" width="46.42578125" style="83" customWidth="1"/>
    <col min="10243" max="10243" width="10.140625" style="83" customWidth="1"/>
    <col min="10244" max="10244" width="8.85546875" style="83" customWidth="1"/>
    <col min="10245" max="10245" width="9.28515625" style="83" customWidth="1"/>
    <col min="10246" max="10250" width="16" style="83" customWidth="1"/>
    <col min="10251" max="10496" width="9.140625" style="83"/>
    <col min="10497" max="10497" width="42.42578125" style="83" customWidth="1"/>
    <col min="10498" max="10498" width="46.42578125" style="83" customWidth="1"/>
    <col min="10499" max="10499" width="10.140625" style="83" customWidth="1"/>
    <col min="10500" max="10500" width="8.85546875" style="83" customWidth="1"/>
    <col min="10501" max="10501" width="9.28515625" style="83" customWidth="1"/>
    <col min="10502" max="10506" width="16" style="83" customWidth="1"/>
    <col min="10507" max="10752" width="9.140625" style="83"/>
    <col min="10753" max="10753" width="42.42578125" style="83" customWidth="1"/>
    <col min="10754" max="10754" width="46.42578125" style="83" customWidth="1"/>
    <col min="10755" max="10755" width="10.140625" style="83" customWidth="1"/>
    <col min="10756" max="10756" width="8.85546875" style="83" customWidth="1"/>
    <col min="10757" max="10757" width="9.28515625" style="83" customWidth="1"/>
    <col min="10758" max="10762" width="16" style="83" customWidth="1"/>
    <col min="10763" max="11008" width="9.140625" style="83"/>
    <col min="11009" max="11009" width="42.42578125" style="83" customWidth="1"/>
    <col min="11010" max="11010" width="46.42578125" style="83" customWidth="1"/>
    <col min="11011" max="11011" width="10.140625" style="83" customWidth="1"/>
    <col min="11012" max="11012" width="8.85546875" style="83" customWidth="1"/>
    <col min="11013" max="11013" width="9.28515625" style="83" customWidth="1"/>
    <col min="11014" max="11018" width="16" style="83" customWidth="1"/>
    <col min="11019" max="11264" width="9.140625" style="83"/>
    <col min="11265" max="11265" width="42.42578125" style="83" customWidth="1"/>
    <col min="11266" max="11266" width="46.42578125" style="83" customWidth="1"/>
    <col min="11267" max="11267" width="10.140625" style="83" customWidth="1"/>
    <col min="11268" max="11268" width="8.85546875" style="83" customWidth="1"/>
    <col min="11269" max="11269" width="9.28515625" style="83" customWidth="1"/>
    <col min="11270" max="11274" width="16" style="83" customWidth="1"/>
    <col min="11275" max="11520" width="9.140625" style="83"/>
    <col min="11521" max="11521" width="42.42578125" style="83" customWidth="1"/>
    <col min="11522" max="11522" width="46.42578125" style="83" customWidth="1"/>
    <col min="11523" max="11523" width="10.140625" style="83" customWidth="1"/>
    <col min="11524" max="11524" width="8.85546875" style="83" customWidth="1"/>
    <col min="11525" max="11525" width="9.28515625" style="83" customWidth="1"/>
    <col min="11526" max="11530" width="16" style="83" customWidth="1"/>
    <col min="11531" max="11776" width="9.140625" style="83"/>
    <col min="11777" max="11777" width="42.42578125" style="83" customWidth="1"/>
    <col min="11778" max="11778" width="46.42578125" style="83" customWidth="1"/>
    <col min="11779" max="11779" width="10.140625" style="83" customWidth="1"/>
    <col min="11780" max="11780" width="8.85546875" style="83" customWidth="1"/>
    <col min="11781" max="11781" width="9.28515625" style="83" customWidth="1"/>
    <col min="11782" max="11786" width="16" style="83" customWidth="1"/>
    <col min="11787" max="12032" width="9.140625" style="83"/>
    <col min="12033" max="12033" width="42.42578125" style="83" customWidth="1"/>
    <col min="12034" max="12034" width="46.42578125" style="83" customWidth="1"/>
    <col min="12035" max="12035" width="10.140625" style="83" customWidth="1"/>
    <col min="12036" max="12036" width="8.85546875" style="83" customWidth="1"/>
    <col min="12037" max="12037" width="9.28515625" style="83" customWidth="1"/>
    <col min="12038" max="12042" width="16" style="83" customWidth="1"/>
    <col min="12043" max="12288" width="9.140625" style="83"/>
    <col min="12289" max="12289" width="42.42578125" style="83" customWidth="1"/>
    <col min="12290" max="12290" width="46.42578125" style="83" customWidth="1"/>
    <col min="12291" max="12291" width="10.140625" style="83" customWidth="1"/>
    <col min="12292" max="12292" width="8.85546875" style="83" customWidth="1"/>
    <col min="12293" max="12293" width="9.28515625" style="83" customWidth="1"/>
    <col min="12294" max="12298" width="16" style="83" customWidth="1"/>
    <col min="12299" max="12544" width="9.140625" style="83"/>
    <col min="12545" max="12545" width="42.42578125" style="83" customWidth="1"/>
    <col min="12546" max="12546" width="46.42578125" style="83" customWidth="1"/>
    <col min="12547" max="12547" width="10.140625" style="83" customWidth="1"/>
    <col min="12548" max="12548" width="8.85546875" style="83" customWidth="1"/>
    <col min="12549" max="12549" width="9.28515625" style="83" customWidth="1"/>
    <col min="12550" max="12554" width="16" style="83" customWidth="1"/>
    <col min="12555" max="12800" width="9.140625" style="83"/>
    <col min="12801" max="12801" width="42.42578125" style="83" customWidth="1"/>
    <col min="12802" max="12802" width="46.42578125" style="83" customWidth="1"/>
    <col min="12803" max="12803" width="10.140625" style="83" customWidth="1"/>
    <col min="12804" max="12804" width="8.85546875" style="83" customWidth="1"/>
    <col min="12805" max="12805" width="9.28515625" style="83" customWidth="1"/>
    <col min="12806" max="12810" width="16" style="83" customWidth="1"/>
    <col min="12811" max="13056" width="9.140625" style="83"/>
    <col min="13057" max="13057" width="42.42578125" style="83" customWidth="1"/>
    <col min="13058" max="13058" width="46.42578125" style="83" customWidth="1"/>
    <col min="13059" max="13059" width="10.140625" style="83" customWidth="1"/>
    <col min="13060" max="13060" width="8.85546875" style="83" customWidth="1"/>
    <col min="13061" max="13061" width="9.28515625" style="83" customWidth="1"/>
    <col min="13062" max="13066" width="16" style="83" customWidth="1"/>
    <col min="13067" max="13312" width="9.140625" style="83"/>
    <col min="13313" max="13313" width="42.42578125" style="83" customWidth="1"/>
    <col min="13314" max="13314" width="46.42578125" style="83" customWidth="1"/>
    <col min="13315" max="13315" width="10.140625" style="83" customWidth="1"/>
    <col min="13316" max="13316" width="8.85546875" style="83" customWidth="1"/>
    <col min="13317" max="13317" width="9.28515625" style="83" customWidth="1"/>
    <col min="13318" max="13322" width="16" style="83" customWidth="1"/>
    <col min="13323" max="13568" width="9.140625" style="83"/>
    <col min="13569" max="13569" width="42.42578125" style="83" customWidth="1"/>
    <col min="13570" max="13570" width="46.42578125" style="83" customWidth="1"/>
    <col min="13571" max="13571" width="10.140625" style="83" customWidth="1"/>
    <col min="13572" max="13572" width="8.85546875" style="83" customWidth="1"/>
    <col min="13573" max="13573" width="9.28515625" style="83" customWidth="1"/>
    <col min="13574" max="13578" width="16" style="83" customWidth="1"/>
    <col min="13579" max="13824" width="9.140625" style="83"/>
    <col min="13825" max="13825" width="42.42578125" style="83" customWidth="1"/>
    <col min="13826" max="13826" width="46.42578125" style="83" customWidth="1"/>
    <col min="13827" max="13827" width="10.140625" style="83" customWidth="1"/>
    <col min="13828" max="13828" width="8.85546875" style="83" customWidth="1"/>
    <col min="13829" max="13829" width="9.28515625" style="83" customWidth="1"/>
    <col min="13830" max="13834" width="16" style="83" customWidth="1"/>
    <col min="13835" max="14080" width="9.140625" style="83"/>
    <col min="14081" max="14081" width="42.42578125" style="83" customWidth="1"/>
    <col min="14082" max="14082" width="46.42578125" style="83" customWidth="1"/>
    <col min="14083" max="14083" width="10.140625" style="83" customWidth="1"/>
    <col min="14084" max="14084" width="8.85546875" style="83" customWidth="1"/>
    <col min="14085" max="14085" width="9.28515625" style="83" customWidth="1"/>
    <col min="14086" max="14090" width="16" style="83" customWidth="1"/>
    <col min="14091" max="14336" width="9.140625" style="83"/>
    <col min="14337" max="14337" width="42.42578125" style="83" customWidth="1"/>
    <col min="14338" max="14338" width="46.42578125" style="83" customWidth="1"/>
    <col min="14339" max="14339" width="10.140625" style="83" customWidth="1"/>
    <col min="14340" max="14340" width="8.85546875" style="83" customWidth="1"/>
    <col min="14341" max="14341" width="9.28515625" style="83" customWidth="1"/>
    <col min="14342" max="14346" width="16" style="83" customWidth="1"/>
    <col min="14347" max="14592" width="9.140625" style="83"/>
    <col min="14593" max="14593" width="42.42578125" style="83" customWidth="1"/>
    <col min="14594" max="14594" width="46.42578125" style="83" customWidth="1"/>
    <col min="14595" max="14595" width="10.140625" style="83" customWidth="1"/>
    <col min="14596" max="14596" width="8.85546875" style="83" customWidth="1"/>
    <col min="14597" max="14597" width="9.28515625" style="83" customWidth="1"/>
    <col min="14598" max="14602" width="16" style="83" customWidth="1"/>
    <col min="14603" max="14848" width="9.140625" style="83"/>
    <col min="14849" max="14849" width="42.42578125" style="83" customWidth="1"/>
    <col min="14850" max="14850" width="46.42578125" style="83" customWidth="1"/>
    <col min="14851" max="14851" width="10.140625" style="83" customWidth="1"/>
    <col min="14852" max="14852" width="8.85546875" style="83" customWidth="1"/>
    <col min="14853" max="14853" width="9.28515625" style="83" customWidth="1"/>
    <col min="14854" max="14858" width="16" style="83" customWidth="1"/>
    <col min="14859" max="15104" width="9.140625" style="83"/>
    <col min="15105" max="15105" width="42.42578125" style="83" customWidth="1"/>
    <col min="15106" max="15106" width="46.42578125" style="83" customWidth="1"/>
    <col min="15107" max="15107" width="10.140625" style="83" customWidth="1"/>
    <col min="15108" max="15108" width="8.85546875" style="83" customWidth="1"/>
    <col min="15109" max="15109" width="9.28515625" style="83" customWidth="1"/>
    <col min="15110" max="15114" width="16" style="83" customWidth="1"/>
    <col min="15115" max="15360" width="9.140625" style="83"/>
    <col min="15361" max="15361" width="42.42578125" style="83" customWidth="1"/>
    <col min="15362" max="15362" width="46.42578125" style="83" customWidth="1"/>
    <col min="15363" max="15363" width="10.140625" style="83" customWidth="1"/>
    <col min="15364" max="15364" width="8.85546875" style="83" customWidth="1"/>
    <col min="15365" max="15365" width="9.28515625" style="83" customWidth="1"/>
    <col min="15366" max="15370" width="16" style="83" customWidth="1"/>
    <col min="15371" max="15616" width="9.140625" style="83"/>
    <col min="15617" max="15617" width="42.42578125" style="83" customWidth="1"/>
    <col min="15618" max="15618" width="46.42578125" style="83" customWidth="1"/>
    <col min="15619" max="15619" width="10.140625" style="83" customWidth="1"/>
    <col min="15620" max="15620" width="8.85546875" style="83" customWidth="1"/>
    <col min="15621" max="15621" width="9.28515625" style="83" customWidth="1"/>
    <col min="15622" max="15626" width="16" style="83" customWidth="1"/>
    <col min="15627" max="15872" width="9.140625" style="83"/>
    <col min="15873" max="15873" width="42.42578125" style="83" customWidth="1"/>
    <col min="15874" max="15874" width="46.42578125" style="83" customWidth="1"/>
    <col min="15875" max="15875" width="10.140625" style="83" customWidth="1"/>
    <col min="15876" max="15876" width="8.85546875" style="83" customWidth="1"/>
    <col min="15877" max="15877" width="9.28515625" style="83" customWidth="1"/>
    <col min="15878" max="15882" width="16" style="83" customWidth="1"/>
    <col min="15883" max="16128" width="9.140625" style="83"/>
    <col min="16129" max="16129" width="42.42578125" style="83" customWidth="1"/>
    <col min="16130" max="16130" width="46.42578125" style="83" customWidth="1"/>
    <col min="16131" max="16131" width="10.140625" style="83" customWidth="1"/>
    <col min="16132" max="16132" width="8.85546875" style="83" customWidth="1"/>
    <col min="16133" max="16133" width="9.28515625" style="83" customWidth="1"/>
    <col min="16134" max="16138" width="16" style="83" customWidth="1"/>
    <col min="16139" max="16384" width="9.140625" style="83"/>
  </cols>
  <sheetData>
    <row r="1" spans="1:10" s="67" customFormat="1" ht="21.75" customHeight="1">
      <c r="A1" s="605" t="str">
        <f>'Elenco P.I.'!B2</f>
        <v>Comune di Arborea</v>
      </c>
      <c r="B1" s="606"/>
      <c r="C1" s="606"/>
      <c r="D1" s="606"/>
      <c r="E1" s="606"/>
      <c r="F1" s="606"/>
      <c r="G1" s="606"/>
      <c r="H1" s="606"/>
      <c r="I1" s="606"/>
      <c r="J1" s="607"/>
    </row>
    <row r="2" spans="1:10" s="67" customFormat="1" ht="19.5" customHeight="1">
      <c r="A2" s="68" t="s">
        <v>0</v>
      </c>
      <c r="B2" s="69"/>
      <c r="C2" s="70"/>
      <c r="D2" s="70"/>
      <c r="E2" s="70"/>
      <c r="F2" s="71" t="s">
        <v>225</v>
      </c>
      <c r="G2" s="71" t="s">
        <v>226</v>
      </c>
      <c r="H2" s="70"/>
      <c r="I2" s="71" t="s">
        <v>227</v>
      </c>
      <c r="J2" s="72"/>
    </row>
    <row r="3" spans="1:10" s="67" customFormat="1" ht="19.5" customHeight="1">
      <c r="A3" s="68" t="s">
        <v>228</v>
      </c>
      <c r="B3" s="73"/>
      <c r="C3" s="70"/>
      <c r="D3" s="70"/>
      <c r="E3" s="70"/>
      <c r="F3" s="74"/>
      <c r="G3" s="74"/>
      <c r="H3" s="70"/>
      <c r="I3" s="75">
        <v>2021</v>
      </c>
      <c r="J3" s="72"/>
    </row>
    <row r="4" spans="1:10" s="67" customFormat="1" ht="19.5" customHeight="1">
      <c r="A4" s="68" t="s">
        <v>229</v>
      </c>
      <c r="B4" s="76"/>
      <c r="C4" s="70"/>
      <c r="D4" s="70"/>
      <c r="E4" s="70"/>
      <c r="F4" s="70"/>
      <c r="G4" s="70"/>
      <c r="H4" s="70"/>
      <c r="I4" s="70"/>
      <c r="J4" s="72"/>
    </row>
    <row r="5" spans="1:10" ht="9.75" customHeight="1">
      <c r="A5" s="77"/>
      <c r="B5" s="78"/>
      <c r="C5" s="79"/>
      <c r="D5" s="79"/>
      <c r="E5" s="79"/>
      <c r="F5" s="79"/>
      <c r="G5" s="80"/>
      <c r="H5" s="81"/>
      <c r="I5" s="81"/>
      <c r="J5" s="82"/>
    </row>
    <row r="6" spans="1:10" ht="12.75" customHeight="1">
      <c r="A6" s="608" t="s">
        <v>230</v>
      </c>
      <c r="B6" s="608"/>
      <c r="C6" s="608"/>
      <c r="D6" s="608"/>
      <c r="E6" s="608"/>
      <c r="F6" s="610" t="s">
        <v>231</v>
      </c>
      <c r="G6" s="610"/>
      <c r="H6" s="610"/>
      <c r="I6" s="610"/>
      <c r="J6" s="610"/>
    </row>
    <row r="7" spans="1:10" ht="15.75" customHeight="1">
      <c r="A7" s="609"/>
      <c r="B7" s="609"/>
      <c r="C7" s="609"/>
      <c r="D7" s="609"/>
      <c r="E7" s="609"/>
      <c r="F7" s="84">
        <v>1</v>
      </c>
      <c r="G7" s="84">
        <v>2</v>
      </c>
      <c r="H7" s="84">
        <v>3</v>
      </c>
      <c r="I7" s="84">
        <v>4</v>
      </c>
      <c r="J7" s="84">
        <v>5</v>
      </c>
    </row>
    <row r="8" spans="1:10" ht="15.75" customHeight="1">
      <c r="A8" s="609"/>
      <c r="B8" s="609"/>
      <c r="C8" s="609"/>
      <c r="D8" s="609"/>
      <c r="E8" s="609"/>
      <c r="F8" s="85" t="s">
        <v>232</v>
      </c>
      <c r="G8" s="85" t="s">
        <v>233</v>
      </c>
      <c r="H8" s="86" t="s">
        <v>234</v>
      </c>
      <c r="I8" s="86" t="s">
        <v>235</v>
      </c>
      <c r="J8" s="86" t="s">
        <v>236</v>
      </c>
    </row>
    <row r="9" spans="1:10" ht="4.5" customHeight="1">
      <c r="A9" s="611"/>
      <c r="B9" s="611"/>
      <c r="C9" s="611"/>
      <c r="D9" s="611"/>
      <c r="E9" s="611"/>
      <c r="F9" s="611"/>
      <c r="G9" s="611"/>
      <c r="H9" s="611"/>
      <c r="I9" s="611"/>
      <c r="J9" s="611"/>
    </row>
    <row r="10" spans="1:10" ht="32.25" customHeight="1">
      <c r="A10" s="87" t="s">
        <v>237</v>
      </c>
      <c r="B10" s="87" t="s">
        <v>238</v>
      </c>
      <c r="C10" s="88" t="s">
        <v>239</v>
      </c>
      <c r="D10" s="88" t="s">
        <v>240</v>
      </c>
      <c r="E10" s="88" t="s">
        <v>241</v>
      </c>
      <c r="F10" s="88" t="s">
        <v>242</v>
      </c>
      <c r="G10" s="88" t="s">
        <v>57</v>
      </c>
      <c r="H10" s="88" t="s">
        <v>243</v>
      </c>
      <c r="I10" s="88" t="s">
        <v>244</v>
      </c>
      <c r="J10" s="88" t="s">
        <v>245</v>
      </c>
    </row>
    <row r="11" spans="1:10" ht="84" customHeight="1">
      <c r="A11" s="89" t="str">
        <f>Tecnico!B16</f>
        <v>Assicurare un'efficace acquisizione, gestione e programmazione delle risorse finanziarie dell'ente al fine di garantire la qualità dei servizi svolti e il rispetto dei piani e dei programmi della politica</v>
      </c>
      <c r="B11" s="90"/>
      <c r="C11" s="91"/>
      <c r="D11" s="92">
        <f t="shared" ref="D11:D20" si="0">E11/100</f>
        <v>0</v>
      </c>
      <c r="E11" s="93"/>
      <c r="F11" s="94" t="str">
        <f>IF(E11&lt;=20,"X","")</f>
        <v>X</v>
      </c>
      <c r="G11" s="94" t="str">
        <f>IF(AND(E11&gt;20,E11&lt;=50),"X","")</f>
        <v/>
      </c>
      <c r="H11" s="94" t="str">
        <f>IF(AND(E11&gt;50,E11&lt;=70),"X","")</f>
        <v/>
      </c>
      <c r="I11" s="94" t="str">
        <f>IF(AND(E11&gt;70,E11&lt;=90),"X","")</f>
        <v/>
      </c>
      <c r="J11" s="94" t="str">
        <f>IF(AND(E11&gt;90,E11&lt;=100),"X","")</f>
        <v/>
      </c>
    </row>
    <row r="12" spans="1:10" ht="104.25" customHeight="1">
      <c r="A12" s="89" t="str">
        <f>Tecnico!B17</f>
        <v>Attuazione delle misure previste dalla normativa  e del PTPC dell'ente in materia di Anticorruzione</v>
      </c>
      <c r="B12" s="96"/>
      <c r="C12" s="91"/>
      <c r="D12" s="92">
        <f t="shared" si="0"/>
        <v>0</v>
      </c>
      <c r="E12" s="93"/>
      <c r="F12" s="94" t="str">
        <f t="shared" ref="F12:F20" si="1">IF(E12&lt;=20,"X","")</f>
        <v>X</v>
      </c>
      <c r="G12" s="94" t="str">
        <f t="shared" ref="G12:G20" si="2">IF(AND(E12&gt;20,E12&lt;=50),"X","")</f>
        <v/>
      </c>
      <c r="H12" s="94" t="str">
        <f t="shared" ref="H12:H20" si="3">IF(AND(E12&gt;50,E12&lt;=70),"X","")</f>
        <v/>
      </c>
      <c r="I12" s="94" t="str">
        <f t="shared" ref="I12:I20" si="4">IF(AND(E12&gt;70,E12&lt;=90),"X","")</f>
        <v/>
      </c>
      <c r="J12" s="94" t="str">
        <f t="shared" ref="J12:J20" si="5">IF(AND(E12&gt;90,E12&lt;=100),"X","")</f>
        <v/>
      </c>
    </row>
    <row r="13" spans="1:10" ht="68.25" customHeight="1">
      <c r="A13" s="89" t="str">
        <f>Tecnico!B18</f>
        <v xml:space="preserve">Attuazione delle misure previste dalla normativa  dell'ente in materia di trasparenza </v>
      </c>
      <c r="B13" s="96"/>
      <c r="C13" s="93"/>
      <c r="D13" s="92">
        <f t="shared" si="0"/>
        <v>0</v>
      </c>
      <c r="E13" s="93"/>
      <c r="F13" s="94" t="str">
        <f t="shared" si="1"/>
        <v>X</v>
      </c>
      <c r="G13" s="94" t="str">
        <f t="shared" si="2"/>
        <v/>
      </c>
      <c r="H13" s="94" t="str">
        <f t="shared" si="3"/>
        <v/>
      </c>
      <c r="I13" s="94" t="str">
        <f t="shared" si="4"/>
        <v/>
      </c>
      <c r="J13" s="94" t="str">
        <f t="shared" si="5"/>
        <v/>
      </c>
    </row>
    <row r="14" spans="1:10" ht="75" customHeight="1">
      <c r="A14" s="89" t="str">
        <f>Tecnico!B19</f>
        <v>Assicurare un elevato standard degli atti amministrativi finalizzato a garantire la legittimità, regolarità e correttezza dell’azione amministrativa nonche di regolarità contabile degli atti mediante l'attuazione dei controlli cosi come previsto nel numero e con le modalità programmate nel regolamento sui controlli interni adottato dall'ente.</v>
      </c>
      <c r="B14" s="96"/>
      <c r="C14" s="93"/>
      <c r="D14" s="92">
        <f t="shared" si="0"/>
        <v>0</v>
      </c>
      <c r="E14" s="93"/>
      <c r="F14" s="94" t="str">
        <f t="shared" si="1"/>
        <v>X</v>
      </c>
      <c r="G14" s="94" t="str">
        <f t="shared" si="2"/>
        <v/>
      </c>
      <c r="H14" s="94" t="str">
        <f t="shared" si="3"/>
        <v/>
      </c>
      <c r="I14" s="94" t="str">
        <f t="shared" si="4"/>
        <v/>
      </c>
      <c r="J14" s="94" t="str">
        <f t="shared" si="5"/>
        <v/>
      </c>
    </row>
    <row r="15" spans="1:10" ht="80.25" customHeight="1">
      <c r="A15" s="89" t="str">
        <f>Tecnico!B20</f>
        <v>Informatizzazione</v>
      </c>
      <c r="B15" s="96"/>
      <c r="C15" s="93"/>
      <c r="D15" s="92">
        <f t="shared" si="0"/>
        <v>0</v>
      </c>
      <c r="E15" s="93"/>
      <c r="F15" s="94" t="str">
        <f t="shared" si="1"/>
        <v>X</v>
      </c>
      <c r="G15" s="94" t="str">
        <f t="shared" si="2"/>
        <v/>
      </c>
      <c r="H15" s="94" t="str">
        <f t="shared" si="3"/>
        <v/>
      </c>
      <c r="I15" s="94" t="str">
        <f t="shared" si="4"/>
        <v/>
      </c>
      <c r="J15" s="94" t="str">
        <f t="shared" si="5"/>
        <v/>
      </c>
    </row>
    <row r="16" spans="1:10" ht="89.25" hidden="1" customHeight="1">
      <c r="A16" s="89">
        <f>Tecnico!B21</f>
        <v>0</v>
      </c>
      <c r="B16" s="96"/>
      <c r="C16" s="93"/>
      <c r="D16" s="92">
        <f t="shared" si="0"/>
        <v>0</v>
      </c>
      <c r="E16" s="93"/>
      <c r="F16" s="94" t="str">
        <f t="shared" si="1"/>
        <v>X</v>
      </c>
      <c r="G16" s="94" t="str">
        <f t="shared" si="2"/>
        <v/>
      </c>
      <c r="H16" s="94" t="str">
        <f t="shared" si="3"/>
        <v/>
      </c>
      <c r="I16" s="94" t="str">
        <f t="shared" si="4"/>
        <v/>
      </c>
      <c r="J16" s="94" t="str">
        <f t="shared" si="5"/>
        <v/>
      </c>
    </row>
    <row r="17" spans="1:10" ht="78" hidden="1" customHeight="1">
      <c r="A17" s="89">
        <f>Tecnico!B22</f>
        <v>0</v>
      </c>
      <c r="B17" s="89"/>
      <c r="C17" s="93"/>
      <c r="D17" s="92">
        <f t="shared" si="0"/>
        <v>0</v>
      </c>
      <c r="E17" s="93"/>
      <c r="F17" s="94" t="str">
        <f t="shared" si="1"/>
        <v>X</v>
      </c>
      <c r="G17" s="94" t="str">
        <f t="shared" si="2"/>
        <v/>
      </c>
      <c r="H17" s="94" t="str">
        <f t="shared" si="3"/>
        <v/>
      </c>
      <c r="I17" s="94" t="str">
        <f t="shared" si="4"/>
        <v/>
      </c>
      <c r="J17" s="94" t="str">
        <f t="shared" si="5"/>
        <v/>
      </c>
    </row>
    <row r="18" spans="1:10" ht="26.25" hidden="1" customHeight="1">
      <c r="A18" s="89">
        <f>Tecnico!B23</f>
        <v>0</v>
      </c>
      <c r="B18" s="96"/>
      <c r="C18" s="93"/>
      <c r="D18" s="92">
        <f t="shared" si="0"/>
        <v>0</v>
      </c>
      <c r="E18" s="93"/>
      <c r="F18" s="94" t="str">
        <f t="shared" si="1"/>
        <v>X</v>
      </c>
      <c r="G18" s="94" t="str">
        <f t="shared" si="2"/>
        <v/>
      </c>
      <c r="H18" s="94" t="str">
        <f t="shared" si="3"/>
        <v/>
      </c>
      <c r="I18" s="94" t="str">
        <f t="shared" si="4"/>
        <v/>
      </c>
      <c r="J18" s="94" t="str">
        <f t="shared" si="5"/>
        <v/>
      </c>
    </row>
    <row r="19" spans="1:10" ht="26.25" hidden="1" customHeight="1">
      <c r="A19" s="89">
        <f>Tecnico!B24</f>
        <v>0</v>
      </c>
      <c r="B19" s="96"/>
      <c r="C19" s="93"/>
      <c r="D19" s="92">
        <f t="shared" si="0"/>
        <v>0</v>
      </c>
      <c r="E19" s="93"/>
      <c r="F19" s="94" t="str">
        <f t="shared" si="1"/>
        <v>X</v>
      </c>
      <c r="G19" s="94" t="str">
        <f t="shared" si="2"/>
        <v/>
      </c>
      <c r="H19" s="94" t="str">
        <f t="shared" si="3"/>
        <v/>
      </c>
      <c r="I19" s="94" t="str">
        <f t="shared" si="4"/>
        <v/>
      </c>
      <c r="J19" s="94" t="str">
        <f t="shared" si="5"/>
        <v/>
      </c>
    </row>
    <row r="20" spans="1:10" ht="26.25" hidden="1" customHeight="1">
      <c r="A20" s="89">
        <f>Tecnico!B25</f>
        <v>0</v>
      </c>
      <c r="B20" s="96"/>
      <c r="C20" s="93"/>
      <c r="D20" s="92">
        <f t="shared" si="0"/>
        <v>0</v>
      </c>
      <c r="E20" s="93"/>
      <c r="F20" s="94" t="str">
        <f t="shared" si="1"/>
        <v>X</v>
      </c>
      <c r="G20" s="94" t="str">
        <f t="shared" si="2"/>
        <v/>
      </c>
      <c r="H20" s="94" t="str">
        <f t="shared" si="3"/>
        <v/>
      </c>
      <c r="I20" s="94" t="str">
        <f t="shared" si="4"/>
        <v/>
      </c>
      <c r="J20" s="94" t="str">
        <f t="shared" si="5"/>
        <v/>
      </c>
    </row>
    <row r="21" spans="1:10">
      <c r="A21" s="97" t="s">
        <v>246</v>
      </c>
      <c r="B21" s="98" t="str">
        <f>IF(C21=60,"Pesatura Adeguata","Pesatura Inadeguata")</f>
        <v>Pesatura Inadeguata</v>
      </c>
      <c r="C21" s="99">
        <f>SUM(C11:C20)</f>
        <v>0</v>
      </c>
      <c r="D21" s="99"/>
      <c r="E21" s="100" t="e">
        <f>SUM(G21:J21)/C21</f>
        <v>#DIV/0!</v>
      </c>
      <c r="F21" s="101"/>
      <c r="G21" s="102">
        <f>IF(G11="x",C11*D11)+IF(G12="x",C12*D12)+IF(G13="x",C13*D13)+IF(G14="x",C14*D14)+IF(G15="x",C15*D15)+IF(G16="x",C16*D16)+IF(G17="x",C17*D17)+IF(G18="x",C18*D18)+IF(G19="x",C19*D19)+IF(G20="x",C20*D20)</f>
        <v>0</v>
      </c>
      <c r="H21" s="102">
        <f>IF(H11="x",C11*D11)+IF(H12="x",C12*D12)+IF(H13="x",C13*D13)+IF(H14="x",C14*D14)+IF(H15="x",C15*D15)+IF(H16="x",C16*D16)+IF(H17="x",C17*D17)+IF(H18="x",C18*D18)+IF(H19="x",C19*D19)+IF(H20="x",C20*D20)</f>
        <v>0</v>
      </c>
      <c r="I21" s="102">
        <f>IF(I11="x",C11*D11)+IF(I12="x",C12*D12)+IF(I13="x",C13*D13)+IF(I14="x",C14*D14)+IF(I15="x",C15*D15)+IF(I16="x",C16*D16)+IF(I17="x",C17*D17)+IF(I18="x",C18*D18)+IF(I19="x",C19*D19)+IF(I20="x",C20*D20)</f>
        <v>0</v>
      </c>
      <c r="J21" s="102">
        <f>IF(J11="x",C11*D11)+IF(J12="x",C12*D12)+IF(J13="x",C13*D13)+IF(J14="x",C14*D14)+IF(J15="x",C15*D15)+IF(J16="x",C16*D16)+IF(J17="x",C17*D17)+IF(J18="x",C18*D18)+IF(J19="x",C19*D19)+IF(J19="x",C19*D19)</f>
        <v>0</v>
      </c>
    </row>
    <row r="22" spans="1:10" ht="3" customHeight="1">
      <c r="A22" s="611"/>
      <c r="B22" s="612"/>
      <c r="C22" s="612"/>
      <c r="D22" s="103"/>
      <c r="E22" s="611"/>
      <c r="F22" s="612"/>
      <c r="G22" s="612"/>
      <c r="H22" s="611"/>
      <c r="I22" s="612"/>
      <c r="J22" s="612"/>
    </row>
    <row r="23" spans="1:10" ht="42" customHeight="1">
      <c r="A23" s="87" t="s">
        <v>247</v>
      </c>
      <c r="B23" s="87" t="s">
        <v>238</v>
      </c>
      <c r="C23" s="88" t="s">
        <v>239</v>
      </c>
      <c r="D23" s="88" t="s">
        <v>240</v>
      </c>
      <c r="E23" s="88" t="s">
        <v>241</v>
      </c>
      <c r="F23" s="88" t="s">
        <v>242</v>
      </c>
      <c r="G23" s="88" t="s">
        <v>57</v>
      </c>
      <c r="H23" s="88" t="s">
        <v>243</v>
      </c>
      <c r="I23" s="88" t="s">
        <v>244</v>
      </c>
      <c r="J23" s="88" t="s">
        <v>245</v>
      </c>
    </row>
    <row r="24" spans="1:10" s="105" customFormat="1" ht="28.5" customHeight="1">
      <c r="A24" s="96" t="str">
        <f>Tecnico!B32</f>
        <v>Garantire il controllo effettivo da parte della stazione appaltante sull’esecuzione delle prestazioni</v>
      </c>
      <c r="B24" s="95"/>
      <c r="C24" s="104">
        <v>20</v>
      </c>
      <c r="D24" s="92">
        <f>E24/100</f>
        <v>0</v>
      </c>
      <c r="E24" s="93"/>
      <c r="F24" s="94" t="str">
        <f t="shared" ref="F24:F34" si="6">IF(E24&lt;=20,"X","")</f>
        <v>X</v>
      </c>
      <c r="G24" s="94" t="str">
        <f t="shared" ref="G24:G34" si="7">IF(AND(E24&gt;20,E24&lt;=50),"X","")</f>
        <v/>
      </c>
      <c r="H24" s="94" t="str">
        <f t="shared" ref="H24:H34" si="8">IF(AND(E24&gt;50,E24&lt;=70),"X","")</f>
        <v/>
      </c>
      <c r="I24" s="94" t="str">
        <f t="shared" ref="I24:I34" si="9">IF(AND(E24&gt;70,E24&lt;=90),"X","")</f>
        <v/>
      </c>
      <c r="J24" s="94" t="str">
        <f>IF(AND(E24&gt;90,E24&lt;=100),"X","")</f>
        <v/>
      </c>
    </row>
    <row r="25" spans="1:10" s="105" customFormat="1" ht="21.75" customHeight="1">
      <c r="A25" s="96"/>
      <c r="B25" s="96"/>
      <c r="C25" s="104"/>
      <c r="D25" s="92">
        <f t="shared" ref="D25:D31" si="10">E25/100</f>
        <v>0</v>
      </c>
      <c r="E25" s="93"/>
      <c r="F25" s="94" t="str">
        <f t="shared" si="6"/>
        <v>X</v>
      </c>
      <c r="G25" s="94" t="str">
        <f t="shared" si="7"/>
        <v/>
      </c>
      <c r="H25" s="94" t="str">
        <f t="shared" si="8"/>
        <v/>
      </c>
      <c r="I25" s="94" t="str">
        <f t="shared" si="9"/>
        <v/>
      </c>
      <c r="J25" s="94" t="str">
        <f t="shared" ref="J25:J31" si="11">IF(AND(E25&gt;90,E25&lt;=100),"X","")</f>
        <v/>
      </c>
    </row>
    <row r="26" spans="1:10" s="105" customFormat="1" ht="27" customHeight="1">
      <c r="A26" s="96"/>
      <c r="B26" s="96"/>
      <c r="C26" s="104"/>
      <c r="D26" s="92">
        <f t="shared" si="10"/>
        <v>0</v>
      </c>
      <c r="E26" s="93"/>
      <c r="F26" s="94" t="str">
        <f t="shared" si="6"/>
        <v>X</v>
      </c>
      <c r="G26" s="94" t="str">
        <f t="shared" si="7"/>
        <v/>
      </c>
      <c r="H26" s="94" t="str">
        <f t="shared" si="8"/>
        <v/>
      </c>
      <c r="I26" s="94" t="str">
        <f t="shared" si="9"/>
        <v/>
      </c>
      <c r="J26" s="94" t="str">
        <f t="shared" si="11"/>
        <v/>
      </c>
    </row>
    <row r="27" spans="1:10" s="105" customFormat="1" ht="27" customHeight="1">
      <c r="A27" s="96"/>
      <c r="B27" s="96"/>
      <c r="C27" s="104"/>
      <c r="D27" s="92">
        <f t="shared" si="10"/>
        <v>0</v>
      </c>
      <c r="E27" s="93"/>
      <c r="F27" s="94" t="str">
        <f t="shared" si="6"/>
        <v>X</v>
      </c>
      <c r="G27" s="94" t="str">
        <f t="shared" si="7"/>
        <v/>
      </c>
      <c r="H27" s="94" t="str">
        <f t="shared" si="8"/>
        <v/>
      </c>
      <c r="I27" s="94" t="str">
        <f t="shared" si="9"/>
        <v/>
      </c>
      <c r="J27" s="94" t="str">
        <f t="shared" si="11"/>
        <v/>
      </c>
    </row>
    <row r="28" spans="1:10" s="105" customFormat="1" ht="27" customHeight="1">
      <c r="A28" s="96"/>
      <c r="B28" s="96"/>
      <c r="C28" s="106"/>
      <c r="D28" s="92">
        <f t="shared" si="10"/>
        <v>0</v>
      </c>
      <c r="E28" s="93"/>
      <c r="F28" s="94" t="str">
        <f t="shared" si="6"/>
        <v>X</v>
      </c>
      <c r="G28" s="94" t="str">
        <f t="shared" si="7"/>
        <v/>
      </c>
      <c r="H28" s="94" t="str">
        <f t="shared" si="8"/>
        <v/>
      </c>
      <c r="I28" s="94" t="str">
        <f t="shared" si="9"/>
        <v/>
      </c>
      <c r="J28" s="94" t="str">
        <f t="shared" si="11"/>
        <v/>
      </c>
    </row>
    <row r="29" spans="1:10" s="105" customFormat="1" ht="27" customHeight="1">
      <c r="A29" s="96"/>
      <c r="B29" s="96"/>
      <c r="C29" s="106"/>
      <c r="D29" s="92">
        <f t="shared" si="10"/>
        <v>0</v>
      </c>
      <c r="E29" s="93"/>
      <c r="F29" s="94" t="str">
        <f t="shared" si="6"/>
        <v>X</v>
      </c>
      <c r="G29" s="94" t="str">
        <f t="shared" si="7"/>
        <v/>
      </c>
      <c r="H29" s="94" t="str">
        <f t="shared" si="8"/>
        <v/>
      </c>
      <c r="I29" s="94" t="str">
        <f t="shared" si="9"/>
        <v/>
      </c>
      <c r="J29" s="94" t="str">
        <f t="shared" si="11"/>
        <v/>
      </c>
    </row>
    <row r="30" spans="1:10" s="105" customFormat="1" ht="27" customHeight="1">
      <c r="A30" s="96"/>
      <c r="B30" s="96"/>
      <c r="C30" s="106"/>
      <c r="D30" s="92">
        <f t="shared" si="10"/>
        <v>0</v>
      </c>
      <c r="E30" s="93"/>
      <c r="F30" s="94" t="str">
        <f t="shared" si="6"/>
        <v>X</v>
      </c>
      <c r="G30" s="94" t="str">
        <f t="shared" si="7"/>
        <v/>
      </c>
      <c r="H30" s="94" t="str">
        <f t="shared" si="8"/>
        <v/>
      </c>
      <c r="I30" s="94" t="str">
        <f t="shared" si="9"/>
        <v/>
      </c>
      <c r="J30" s="94" t="str">
        <f t="shared" si="11"/>
        <v/>
      </c>
    </row>
    <row r="31" spans="1:10" s="105" customFormat="1" ht="27" customHeight="1">
      <c r="A31" s="96"/>
      <c r="B31" s="96"/>
      <c r="C31" s="106"/>
      <c r="D31" s="92">
        <f t="shared" si="10"/>
        <v>0</v>
      </c>
      <c r="E31" s="93"/>
      <c r="F31" s="94" t="str">
        <f t="shared" si="6"/>
        <v>X</v>
      </c>
      <c r="G31" s="94" t="str">
        <f t="shared" si="7"/>
        <v/>
      </c>
      <c r="H31" s="94" t="str">
        <f t="shared" si="8"/>
        <v/>
      </c>
      <c r="I31" s="94" t="str">
        <f t="shared" si="9"/>
        <v/>
      </c>
      <c r="J31" s="94" t="str">
        <f t="shared" si="11"/>
        <v/>
      </c>
    </row>
    <row r="32" spans="1:10" ht="42" customHeight="1">
      <c r="A32" s="84" t="s">
        <v>248</v>
      </c>
      <c r="B32" s="84" t="s">
        <v>249</v>
      </c>
      <c r="C32" s="88" t="s">
        <v>239</v>
      </c>
      <c r="D32" s="88" t="s">
        <v>240</v>
      </c>
      <c r="E32" s="88" t="s">
        <v>241</v>
      </c>
      <c r="F32" s="107" t="s">
        <v>250</v>
      </c>
      <c r="G32" s="107" t="s">
        <v>251</v>
      </c>
      <c r="H32" s="107" t="s">
        <v>252</v>
      </c>
      <c r="I32" s="107" t="s">
        <v>253</v>
      </c>
      <c r="J32" s="107" t="s">
        <v>254</v>
      </c>
    </row>
    <row r="33" spans="1:11" s="105" customFormat="1" ht="49.5" customHeight="1">
      <c r="A33" s="96" t="s">
        <v>317</v>
      </c>
      <c r="B33" s="96" t="s">
        <v>377</v>
      </c>
      <c r="C33" s="106">
        <v>10</v>
      </c>
      <c r="D33" s="92">
        <f>E33/100</f>
        <v>0</v>
      </c>
      <c r="E33" s="93"/>
      <c r="F33" s="94" t="str">
        <f t="shared" si="6"/>
        <v>X</v>
      </c>
      <c r="G33" s="94" t="str">
        <f t="shared" si="7"/>
        <v/>
      </c>
      <c r="H33" s="94" t="str">
        <f t="shared" si="8"/>
        <v/>
      </c>
      <c r="I33" s="94" t="str">
        <f t="shared" si="9"/>
        <v/>
      </c>
      <c r="J33" s="94" t="str">
        <f t="shared" ref="J33:J39" si="12">IF(AND(E33&gt;90,E33&lt;=100),"X","")</f>
        <v/>
      </c>
    </row>
    <row r="34" spans="1:11" s="105" customFormat="1" ht="18.75" customHeight="1">
      <c r="A34" s="96"/>
      <c r="B34" s="96"/>
      <c r="C34" s="106"/>
      <c r="D34" s="92">
        <f t="shared" ref="D34:D39" si="13">E34/100</f>
        <v>0</v>
      </c>
      <c r="E34" s="93"/>
      <c r="F34" s="94" t="str">
        <f t="shared" si="6"/>
        <v>X</v>
      </c>
      <c r="G34" s="94" t="str">
        <f t="shared" si="7"/>
        <v/>
      </c>
      <c r="H34" s="94" t="str">
        <f t="shared" si="8"/>
        <v/>
      </c>
      <c r="I34" s="94" t="str">
        <f t="shared" si="9"/>
        <v/>
      </c>
      <c r="J34" s="94" t="str">
        <f t="shared" si="12"/>
        <v/>
      </c>
    </row>
    <row r="35" spans="1:11" s="105" customFormat="1" ht="18.75" customHeight="1">
      <c r="A35" s="96"/>
      <c r="B35" s="96"/>
      <c r="C35" s="106"/>
      <c r="D35" s="92">
        <f t="shared" si="13"/>
        <v>0</v>
      </c>
      <c r="E35" s="93"/>
      <c r="F35" s="94" t="str">
        <f>IF(E35&lt;=20,"X","")</f>
        <v>X</v>
      </c>
      <c r="G35" s="94" t="str">
        <f>IF(AND(E35&gt;20,E35&lt;=50),"X","")</f>
        <v/>
      </c>
      <c r="H35" s="94" t="str">
        <f>IF(AND(E35&gt;50,E35&lt;=70),"X","")</f>
        <v/>
      </c>
      <c r="I35" s="94" t="str">
        <f>IF(AND(E35&gt;70,E35&lt;=90),"X","")</f>
        <v/>
      </c>
      <c r="J35" s="94" t="str">
        <f t="shared" si="12"/>
        <v/>
      </c>
    </row>
    <row r="36" spans="1:11" s="105" customFormat="1" ht="18.75" customHeight="1">
      <c r="A36" s="96"/>
      <c r="B36" s="96"/>
      <c r="C36" s="106"/>
      <c r="D36" s="92">
        <f t="shared" si="13"/>
        <v>0</v>
      </c>
      <c r="E36" s="93"/>
      <c r="F36" s="94" t="str">
        <f>IF(E36&lt;=20,"X","")</f>
        <v>X</v>
      </c>
      <c r="G36" s="94" t="str">
        <f>IF(AND(E36&gt;20,E36&lt;=50),"X","")</f>
        <v/>
      </c>
      <c r="H36" s="94" t="str">
        <f>IF(AND(E36&gt;50,E36&lt;=70),"X","")</f>
        <v/>
      </c>
      <c r="I36" s="94" t="str">
        <f>IF(AND(E36&gt;70,E36&lt;=90),"X","")</f>
        <v/>
      </c>
      <c r="J36" s="94" t="str">
        <f t="shared" si="12"/>
        <v/>
      </c>
    </row>
    <row r="37" spans="1:11" s="105" customFormat="1" ht="18.75" customHeight="1">
      <c r="A37" s="96"/>
      <c r="B37" s="96"/>
      <c r="C37" s="106"/>
      <c r="D37" s="92">
        <f t="shared" si="13"/>
        <v>0</v>
      </c>
      <c r="E37" s="93"/>
      <c r="F37" s="94" t="str">
        <f>IF(E37&lt;=20,"X","")</f>
        <v>X</v>
      </c>
      <c r="G37" s="94" t="str">
        <f>IF(AND(E37&gt;20,E37&lt;=50),"X","")</f>
        <v/>
      </c>
      <c r="H37" s="94" t="str">
        <f>IF(AND(E37&gt;50,E37&lt;=70),"X","")</f>
        <v/>
      </c>
      <c r="I37" s="94" t="str">
        <f>IF(AND(E37&gt;70,E37&lt;=90),"X","")</f>
        <v/>
      </c>
      <c r="J37" s="94" t="str">
        <f t="shared" si="12"/>
        <v/>
      </c>
    </row>
    <row r="38" spans="1:11" s="105" customFormat="1" ht="18.75" customHeight="1">
      <c r="A38" s="96"/>
      <c r="B38" s="96"/>
      <c r="C38" s="106"/>
      <c r="D38" s="92">
        <f t="shared" si="13"/>
        <v>0</v>
      </c>
      <c r="E38" s="93"/>
      <c r="F38" s="94" t="str">
        <f>IF(E38&lt;=20,"X","")</f>
        <v>X</v>
      </c>
      <c r="G38" s="94" t="str">
        <f>IF(AND(E38&gt;20,E38&lt;=50),"X","")</f>
        <v/>
      </c>
      <c r="H38" s="94" t="str">
        <f>IF(AND(E38&gt;50,E38&lt;=70),"X","")</f>
        <v/>
      </c>
      <c r="I38" s="94" t="str">
        <f>IF(AND(E38&gt;70,E38&lt;=90),"X","")</f>
        <v/>
      </c>
      <c r="J38" s="94" t="str">
        <f t="shared" si="12"/>
        <v/>
      </c>
    </row>
    <row r="39" spans="1:11" s="105" customFormat="1" ht="18.75" customHeight="1">
      <c r="A39" s="96"/>
      <c r="B39" s="96"/>
      <c r="C39" s="106"/>
      <c r="D39" s="92">
        <f t="shared" si="13"/>
        <v>0</v>
      </c>
      <c r="E39" s="93"/>
      <c r="F39" s="94" t="str">
        <f>IF(E39&lt;=20,"X","")</f>
        <v>X</v>
      </c>
      <c r="G39" s="94" t="str">
        <f>IF(AND(E39&gt;20,E39&lt;=50),"X","")</f>
        <v/>
      </c>
      <c r="H39" s="94" t="str">
        <f>IF(AND(E39&gt;50,E39&lt;=70),"X","")</f>
        <v/>
      </c>
      <c r="I39" s="94" t="str">
        <f>IF(AND(E39&gt;70,E39&lt;=90),"X","")</f>
        <v/>
      </c>
      <c r="J39" s="94" t="str">
        <f t="shared" si="12"/>
        <v/>
      </c>
    </row>
    <row r="40" spans="1:11" ht="25.5">
      <c r="A40" s="97" t="s">
        <v>255</v>
      </c>
      <c r="B40" s="98" t="str">
        <f>IF(C40=40,"Pesatura Adeguata","Pesatura Inadeguata")</f>
        <v>Pesatura Inadeguata</v>
      </c>
      <c r="C40" s="106">
        <f>SUM(C24:C35)</f>
        <v>30</v>
      </c>
      <c r="D40" s="84"/>
      <c r="E40" s="100">
        <f>SUM(G40:J40)/C40</f>
        <v>0</v>
      </c>
      <c r="F40" s="108"/>
      <c r="G40" s="109">
        <f>IF(G24="x",C24*D24)+IF(G25="x",C25*D25)+IF(G26="x",C26*D26)+IF(G27="x",C27*D27)+IF(G28="x",C28*D28)+IF(G29="x",C29*D29)+IF(G30="x",C30*D30)+IF(G31="x",C31*D31)+IF(G33="x",C33*D33)+IF(G34="x",C34*D34)+IF(G35="x",C35*D35)+IF(G36="x",C36*D36)+IF(G37="x",C37*D37)+IF(G38="x",C38*D38)+IF(G39="x",C39*D39)</f>
        <v>0</v>
      </c>
      <c r="H40" s="109">
        <f>IF(H24="x",C24*D24)+IF(H25="x",C25*D25)+IF(H26="x",C26*D26)+IF(H27="x",C27*D27)+IF(H28="x",C28*D28)+IF(H29="x",C29*D29)+IF(H30="x",C30*D30)+IF(H31="x",C31*D31)+IF(H33="x",C33*D33)+IF(H34="x",C34*D34)+IF(H35="x",C35*D35)+IF(H36="x",C36*D36)+IF(H37="x",C37*D37)+IF(H38="x",C38*D38)+IF(H39="x",C39*D39)</f>
        <v>0</v>
      </c>
      <c r="I40" s="109">
        <f>IF(I24="x",C24*D24)+IF(I25="x",C25*D25)+IF(I26="x",C26*D26)+IF(I27="x",C27*D27)+IF(I28="x",C28*D28)+IF(I29="x",C29*D29)+IF(I30="x",C30*D30)+IF(I31="x",C31*D31)+IF(I33="x",C33*D33)+IF(I34="x",C34*D34)+IF(I35="x",C35*D35)+IF(I36="x",C36*D36)+IF(I37="x",C37*D37)+IF(I38="x",C38*D38)+IF(I39="x",C39*D39)</f>
        <v>0</v>
      </c>
      <c r="J40" s="109">
        <f>IF(J24="x",C24*D24)+IF(J25="x",C25*D25)+IF(J26="x",C26*D26)+IF(J27="x",C27*D27)+IF(J28="x",C28*D28)+IF(J29="x",C29*D29)+IF(J30="x",C30*D30)+IF(J31="x",C31*D31)+IF(J33="x",C33*D33)+IF(J34="x",C34*D34)+IF(J35="x",C35*D35)+IF(J36="x",C36*D36)+IF(J37="x",C37*D37)+IF(J38="x",C38*D38)+IF(J39="x",C39*D39)</f>
        <v>0</v>
      </c>
    </row>
    <row r="41" spans="1:11" s="117" customFormat="1" ht="18" customHeight="1">
      <c r="A41" s="110"/>
      <c r="B41" s="111"/>
      <c r="C41" s="112"/>
      <c r="D41" s="112" t="s">
        <v>256</v>
      </c>
      <c r="E41" s="113"/>
      <c r="F41" s="114"/>
      <c r="G41" s="114"/>
      <c r="H41" s="114"/>
      <c r="I41" s="114"/>
      <c r="J41" s="115"/>
      <c r="K41" s="116"/>
    </row>
    <row r="42" spans="1:11" ht="16.5" customHeight="1">
      <c r="A42" s="601" t="s">
        <v>257</v>
      </c>
      <c r="B42" s="602"/>
      <c r="C42" s="99">
        <f>SUM(G21:J21)</f>
        <v>0</v>
      </c>
      <c r="D42" s="118">
        <f>C42/60</f>
        <v>0</v>
      </c>
      <c r="E42" s="119"/>
      <c r="F42" s="120"/>
      <c r="G42" s="120"/>
      <c r="H42" s="120"/>
      <c r="I42" s="120"/>
      <c r="J42" s="121"/>
      <c r="K42" s="122"/>
    </row>
    <row r="43" spans="1:11" ht="17.25" customHeight="1">
      <c r="A43" s="123" t="s">
        <v>200</v>
      </c>
      <c r="B43" s="124"/>
      <c r="C43" s="125"/>
      <c r="D43" s="125"/>
      <c r="E43" s="603" t="s">
        <v>258</v>
      </c>
      <c r="F43" s="603"/>
      <c r="G43" s="604"/>
      <c r="H43" s="126">
        <f>C42+C44</f>
        <v>0</v>
      </c>
      <c r="I43" s="125" t="s">
        <v>259</v>
      </c>
      <c r="J43" s="127"/>
      <c r="K43" s="122"/>
    </row>
    <row r="44" spans="1:11" ht="16.5" customHeight="1">
      <c r="A44" s="601" t="s">
        <v>260</v>
      </c>
      <c r="B44" s="602"/>
      <c r="C44" s="99">
        <f>SUM(F40:J40)</f>
        <v>0</v>
      </c>
      <c r="D44" s="118" t="s">
        <v>256</v>
      </c>
      <c r="E44" s="119"/>
      <c r="F44" s="120"/>
      <c r="G44" s="120"/>
      <c r="H44" s="120"/>
      <c r="I44" s="120"/>
      <c r="J44" s="121"/>
      <c r="K44" s="122"/>
    </row>
    <row r="45" spans="1:11" ht="26.25" customHeight="1">
      <c r="A45" s="128"/>
      <c r="B45" s="129"/>
      <c r="C45" s="129"/>
      <c r="D45" s="129"/>
      <c r="E45" s="130"/>
      <c r="F45" s="131"/>
      <c r="G45" s="131"/>
      <c r="H45" s="131"/>
      <c r="I45" s="131"/>
      <c r="J45" s="132"/>
      <c r="K45" s="122"/>
    </row>
  </sheetData>
  <mergeCells count="10">
    <mergeCell ref="A42:B42"/>
    <mergeCell ref="E43:G43"/>
    <mergeCell ref="A44:B44"/>
    <mergeCell ref="A1:J1"/>
    <mergeCell ref="A6:E8"/>
    <mergeCell ref="F6:J6"/>
    <mergeCell ref="A9:J9"/>
    <mergeCell ref="A22:C22"/>
    <mergeCell ref="E22:G22"/>
    <mergeCell ref="H22:J22"/>
  </mergeCells>
  <conditionalFormatting sqref="B21 B40:B41">
    <cfRule type="cellIs" dxfId="402" priority="31" stopIfTrue="1" operator="equal">
      <formula>"Pesatura Inadeguata"</formula>
    </cfRule>
  </conditionalFormatting>
  <conditionalFormatting sqref="F11">
    <cfRule type="cellIs" dxfId="401" priority="30" stopIfTrue="1" operator="equal">
      <formula>"x"</formula>
    </cfRule>
  </conditionalFormatting>
  <conditionalFormatting sqref="G11">
    <cfRule type="cellIs" dxfId="400" priority="27" stopIfTrue="1" operator="equal">
      <formula>"x"</formula>
    </cfRule>
    <cfRule type="cellIs" dxfId="399" priority="29" stopIfTrue="1" operator="equal">
      <formula>"x"</formula>
    </cfRule>
  </conditionalFormatting>
  <conditionalFormatting sqref="H11">
    <cfRule type="cellIs" dxfId="398" priority="28" stopIfTrue="1" operator="equal">
      <formula>"x"</formula>
    </cfRule>
  </conditionalFormatting>
  <conditionalFormatting sqref="I11">
    <cfRule type="cellIs" dxfId="397" priority="26" stopIfTrue="1" operator="equal">
      <formula>"x"</formula>
    </cfRule>
  </conditionalFormatting>
  <conditionalFormatting sqref="J11">
    <cfRule type="cellIs" dxfId="396" priority="25" stopIfTrue="1" operator="equal">
      <formula>"x"</formula>
    </cfRule>
  </conditionalFormatting>
  <conditionalFormatting sqref="F12">
    <cfRule type="cellIs" dxfId="395" priority="24" stopIfTrue="1" operator="equal">
      <formula>"x"</formula>
    </cfRule>
  </conditionalFormatting>
  <conditionalFormatting sqref="G12">
    <cfRule type="cellIs" dxfId="394" priority="21" stopIfTrue="1" operator="equal">
      <formula>"x"</formula>
    </cfRule>
    <cfRule type="cellIs" dxfId="393" priority="23" stopIfTrue="1" operator="equal">
      <formula>"x"</formula>
    </cfRule>
  </conditionalFormatting>
  <conditionalFormatting sqref="H12">
    <cfRule type="cellIs" dxfId="392" priority="22" stopIfTrue="1" operator="equal">
      <formula>"x"</formula>
    </cfRule>
  </conditionalFormatting>
  <conditionalFormatting sqref="I12">
    <cfRule type="cellIs" dxfId="391" priority="20" stopIfTrue="1" operator="equal">
      <formula>"x"</formula>
    </cfRule>
  </conditionalFormatting>
  <conditionalFormatting sqref="J12">
    <cfRule type="cellIs" dxfId="390" priority="19" stopIfTrue="1" operator="equal">
      <formula>"x"</formula>
    </cfRule>
  </conditionalFormatting>
  <conditionalFormatting sqref="F24:F31">
    <cfRule type="cellIs" dxfId="389" priority="18" stopIfTrue="1" operator="equal">
      <formula>"x"</formula>
    </cfRule>
  </conditionalFormatting>
  <conditionalFormatting sqref="G24:G31">
    <cfRule type="cellIs" dxfId="388" priority="15" stopIfTrue="1" operator="equal">
      <formula>"x"</formula>
    </cfRule>
    <cfRule type="cellIs" dxfId="387" priority="17" stopIfTrue="1" operator="equal">
      <formula>"x"</formula>
    </cfRule>
  </conditionalFormatting>
  <conditionalFormatting sqref="H24:H31">
    <cfRule type="cellIs" dxfId="386" priority="16" stopIfTrue="1" operator="equal">
      <formula>"x"</formula>
    </cfRule>
  </conditionalFormatting>
  <conditionalFormatting sqref="I24:I31">
    <cfRule type="cellIs" dxfId="385" priority="14" stopIfTrue="1" operator="equal">
      <formula>"x"</formula>
    </cfRule>
  </conditionalFormatting>
  <conditionalFormatting sqref="J24:J31">
    <cfRule type="cellIs" dxfId="384" priority="13" stopIfTrue="1" operator="equal">
      <formula>"x"</formula>
    </cfRule>
  </conditionalFormatting>
  <conditionalFormatting sqref="F33:F39">
    <cfRule type="cellIs" dxfId="383" priority="12" stopIfTrue="1" operator="equal">
      <formula>"x"</formula>
    </cfRule>
  </conditionalFormatting>
  <conditionalFormatting sqref="G33:G39">
    <cfRule type="cellIs" dxfId="382" priority="9" stopIfTrue="1" operator="equal">
      <formula>"x"</formula>
    </cfRule>
    <cfRule type="cellIs" dxfId="381" priority="11" stopIfTrue="1" operator="equal">
      <formula>"x"</formula>
    </cfRule>
  </conditionalFormatting>
  <conditionalFormatting sqref="H33:H39">
    <cfRule type="cellIs" dxfId="380" priority="10" stopIfTrue="1" operator="equal">
      <formula>"x"</formula>
    </cfRule>
  </conditionalFormatting>
  <conditionalFormatting sqref="I33:I39">
    <cfRule type="cellIs" dxfId="379" priority="8" stopIfTrue="1" operator="equal">
      <formula>"x"</formula>
    </cfRule>
  </conditionalFormatting>
  <conditionalFormatting sqref="J33:J39">
    <cfRule type="cellIs" dxfId="378" priority="7" stopIfTrue="1" operator="equal">
      <formula>"x"</formula>
    </cfRule>
  </conditionalFormatting>
  <conditionalFormatting sqref="F13:F20">
    <cfRule type="cellIs" dxfId="377" priority="6" stopIfTrue="1" operator="equal">
      <formula>"x"</formula>
    </cfRule>
  </conditionalFormatting>
  <conditionalFormatting sqref="G13:G20">
    <cfRule type="cellIs" dxfId="376" priority="3" stopIfTrue="1" operator="equal">
      <formula>"x"</formula>
    </cfRule>
    <cfRule type="cellIs" dxfId="375" priority="5" stopIfTrue="1" operator="equal">
      <formula>"x"</formula>
    </cfRule>
  </conditionalFormatting>
  <conditionalFormatting sqref="H13:H20">
    <cfRule type="cellIs" dxfId="374" priority="4" stopIfTrue="1" operator="equal">
      <formula>"x"</formula>
    </cfRule>
  </conditionalFormatting>
  <conditionalFormatting sqref="I13:I20">
    <cfRule type="cellIs" dxfId="373" priority="2" stopIfTrue="1" operator="equal">
      <formula>"x"</formula>
    </cfRule>
  </conditionalFormatting>
  <conditionalFormatting sqref="J13:J20">
    <cfRule type="cellIs" dxfId="372" priority="1" stopIfTrue="1" operator="equal">
      <formula>"x"</formula>
    </cfRule>
  </conditionalFormatting>
  <dataValidations count="2">
    <dataValidation type="list" allowBlank="1" showInputMessage="1" showErrorMessage="1" sqref="WVJ983072:WVJ983079 IX32:IX39 ST32:ST39 ACP32:ACP39 AML32:AML39 AWH32:AWH39 BGD32:BGD39 BPZ32:BPZ39 BZV32:BZV39 CJR32:CJR39 CTN32:CTN39 DDJ32:DDJ39 DNF32:DNF39 DXB32:DXB39 EGX32:EGX39 EQT32:EQT39 FAP32:FAP39 FKL32:FKL39 FUH32:FUH39 GED32:GED39 GNZ32:GNZ39 GXV32:GXV39 HHR32:HHR39 HRN32:HRN39 IBJ32:IBJ39 ILF32:ILF39 IVB32:IVB39 JEX32:JEX39 JOT32:JOT39 JYP32:JYP39 KIL32:KIL39 KSH32:KSH39 LCD32:LCD39 LLZ32:LLZ39 LVV32:LVV39 MFR32:MFR39 MPN32:MPN39 MZJ32:MZJ39 NJF32:NJF39 NTB32:NTB39 OCX32:OCX39 OMT32:OMT39 OWP32:OWP39 PGL32:PGL39 PQH32:PQH39 QAD32:QAD39 QJZ32:QJZ39 QTV32:QTV39 RDR32:RDR39 RNN32:RNN39 RXJ32:RXJ39 SHF32:SHF39 SRB32:SRB39 TAX32:TAX39 TKT32:TKT39 TUP32:TUP39 UEL32:UEL39 UOH32:UOH39 UYD32:UYD39 VHZ32:VHZ39 VRV32:VRV39 WBR32:WBR39 WLN32:WLN39 WVJ32:WVJ39 B65568:B65575 IX65568:IX65575 ST65568:ST65575 ACP65568:ACP65575 AML65568:AML65575 AWH65568:AWH65575 BGD65568:BGD65575 BPZ65568:BPZ65575 BZV65568:BZV65575 CJR65568:CJR65575 CTN65568:CTN65575 DDJ65568:DDJ65575 DNF65568:DNF65575 DXB65568:DXB65575 EGX65568:EGX65575 EQT65568:EQT65575 FAP65568:FAP65575 FKL65568:FKL65575 FUH65568:FUH65575 GED65568:GED65575 GNZ65568:GNZ65575 GXV65568:GXV65575 HHR65568:HHR65575 HRN65568:HRN65575 IBJ65568:IBJ65575 ILF65568:ILF65575 IVB65568:IVB65575 JEX65568:JEX65575 JOT65568:JOT65575 JYP65568:JYP65575 KIL65568:KIL65575 KSH65568:KSH65575 LCD65568:LCD65575 LLZ65568:LLZ65575 LVV65568:LVV65575 MFR65568:MFR65575 MPN65568:MPN65575 MZJ65568:MZJ65575 NJF65568:NJF65575 NTB65568:NTB65575 OCX65568:OCX65575 OMT65568:OMT65575 OWP65568:OWP65575 PGL65568:PGL65575 PQH65568:PQH65575 QAD65568:QAD65575 QJZ65568:QJZ65575 QTV65568:QTV65575 RDR65568:RDR65575 RNN65568:RNN65575 RXJ65568:RXJ65575 SHF65568:SHF65575 SRB65568:SRB65575 TAX65568:TAX65575 TKT65568:TKT65575 TUP65568:TUP65575 UEL65568:UEL65575 UOH65568:UOH65575 UYD65568:UYD65575 VHZ65568:VHZ65575 VRV65568:VRV65575 WBR65568:WBR65575 WLN65568:WLN65575 WVJ65568:WVJ65575 B131104:B131111 IX131104:IX131111 ST131104:ST131111 ACP131104:ACP131111 AML131104:AML131111 AWH131104:AWH131111 BGD131104:BGD131111 BPZ131104:BPZ131111 BZV131104:BZV131111 CJR131104:CJR131111 CTN131104:CTN131111 DDJ131104:DDJ131111 DNF131104:DNF131111 DXB131104:DXB131111 EGX131104:EGX131111 EQT131104:EQT131111 FAP131104:FAP131111 FKL131104:FKL131111 FUH131104:FUH131111 GED131104:GED131111 GNZ131104:GNZ131111 GXV131104:GXV131111 HHR131104:HHR131111 HRN131104:HRN131111 IBJ131104:IBJ131111 ILF131104:ILF131111 IVB131104:IVB131111 JEX131104:JEX131111 JOT131104:JOT131111 JYP131104:JYP131111 KIL131104:KIL131111 KSH131104:KSH131111 LCD131104:LCD131111 LLZ131104:LLZ131111 LVV131104:LVV131111 MFR131104:MFR131111 MPN131104:MPN131111 MZJ131104:MZJ131111 NJF131104:NJF131111 NTB131104:NTB131111 OCX131104:OCX131111 OMT131104:OMT131111 OWP131104:OWP131111 PGL131104:PGL131111 PQH131104:PQH131111 QAD131104:QAD131111 QJZ131104:QJZ131111 QTV131104:QTV131111 RDR131104:RDR131111 RNN131104:RNN131111 RXJ131104:RXJ131111 SHF131104:SHF131111 SRB131104:SRB131111 TAX131104:TAX131111 TKT131104:TKT131111 TUP131104:TUP131111 UEL131104:UEL131111 UOH131104:UOH131111 UYD131104:UYD131111 VHZ131104:VHZ131111 VRV131104:VRV131111 WBR131104:WBR131111 WLN131104:WLN131111 WVJ131104:WVJ131111 B196640:B196647 IX196640:IX196647 ST196640:ST196647 ACP196640:ACP196647 AML196640:AML196647 AWH196640:AWH196647 BGD196640:BGD196647 BPZ196640:BPZ196647 BZV196640:BZV196647 CJR196640:CJR196647 CTN196640:CTN196647 DDJ196640:DDJ196647 DNF196640:DNF196647 DXB196640:DXB196647 EGX196640:EGX196647 EQT196640:EQT196647 FAP196640:FAP196647 FKL196640:FKL196647 FUH196640:FUH196647 GED196640:GED196647 GNZ196640:GNZ196647 GXV196640:GXV196647 HHR196640:HHR196647 HRN196640:HRN196647 IBJ196640:IBJ196647 ILF196640:ILF196647 IVB196640:IVB196647 JEX196640:JEX196647 JOT196640:JOT196647 JYP196640:JYP196647 KIL196640:KIL196647 KSH196640:KSH196647 LCD196640:LCD196647 LLZ196640:LLZ196647 LVV196640:LVV196647 MFR196640:MFR196647 MPN196640:MPN196647 MZJ196640:MZJ196647 NJF196640:NJF196647 NTB196640:NTB196647 OCX196640:OCX196647 OMT196640:OMT196647 OWP196640:OWP196647 PGL196640:PGL196647 PQH196640:PQH196647 QAD196640:QAD196647 QJZ196640:QJZ196647 QTV196640:QTV196647 RDR196640:RDR196647 RNN196640:RNN196647 RXJ196640:RXJ196647 SHF196640:SHF196647 SRB196640:SRB196647 TAX196640:TAX196647 TKT196640:TKT196647 TUP196640:TUP196647 UEL196640:UEL196647 UOH196640:UOH196647 UYD196640:UYD196647 VHZ196640:VHZ196647 VRV196640:VRV196647 WBR196640:WBR196647 WLN196640:WLN196647 WVJ196640:WVJ196647 B262176:B262183 IX262176:IX262183 ST262176:ST262183 ACP262176:ACP262183 AML262176:AML262183 AWH262176:AWH262183 BGD262176:BGD262183 BPZ262176:BPZ262183 BZV262176:BZV262183 CJR262176:CJR262183 CTN262176:CTN262183 DDJ262176:DDJ262183 DNF262176:DNF262183 DXB262176:DXB262183 EGX262176:EGX262183 EQT262176:EQT262183 FAP262176:FAP262183 FKL262176:FKL262183 FUH262176:FUH262183 GED262176:GED262183 GNZ262176:GNZ262183 GXV262176:GXV262183 HHR262176:HHR262183 HRN262176:HRN262183 IBJ262176:IBJ262183 ILF262176:ILF262183 IVB262176:IVB262183 JEX262176:JEX262183 JOT262176:JOT262183 JYP262176:JYP262183 KIL262176:KIL262183 KSH262176:KSH262183 LCD262176:LCD262183 LLZ262176:LLZ262183 LVV262176:LVV262183 MFR262176:MFR262183 MPN262176:MPN262183 MZJ262176:MZJ262183 NJF262176:NJF262183 NTB262176:NTB262183 OCX262176:OCX262183 OMT262176:OMT262183 OWP262176:OWP262183 PGL262176:PGL262183 PQH262176:PQH262183 QAD262176:QAD262183 QJZ262176:QJZ262183 QTV262176:QTV262183 RDR262176:RDR262183 RNN262176:RNN262183 RXJ262176:RXJ262183 SHF262176:SHF262183 SRB262176:SRB262183 TAX262176:TAX262183 TKT262176:TKT262183 TUP262176:TUP262183 UEL262176:UEL262183 UOH262176:UOH262183 UYD262176:UYD262183 VHZ262176:VHZ262183 VRV262176:VRV262183 WBR262176:WBR262183 WLN262176:WLN262183 WVJ262176:WVJ262183 B327712:B327719 IX327712:IX327719 ST327712:ST327719 ACP327712:ACP327719 AML327712:AML327719 AWH327712:AWH327719 BGD327712:BGD327719 BPZ327712:BPZ327719 BZV327712:BZV327719 CJR327712:CJR327719 CTN327712:CTN327719 DDJ327712:DDJ327719 DNF327712:DNF327719 DXB327712:DXB327719 EGX327712:EGX327719 EQT327712:EQT327719 FAP327712:FAP327719 FKL327712:FKL327719 FUH327712:FUH327719 GED327712:GED327719 GNZ327712:GNZ327719 GXV327712:GXV327719 HHR327712:HHR327719 HRN327712:HRN327719 IBJ327712:IBJ327719 ILF327712:ILF327719 IVB327712:IVB327719 JEX327712:JEX327719 JOT327712:JOT327719 JYP327712:JYP327719 KIL327712:KIL327719 KSH327712:KSH327719 LCD327712:LCD327719 LLZ327712:LLZ327719 LVV327712:LVV327719 MFR327712:MFR327719 MPN327712:MPN327719 MZJ327712:MZJ327719 NJF327712:NJF327719 NTB327712:NTB327719 OCX327712:OCX327719 OMT327712:OMT327719 OWP327712:OWP327719 PGL327712:PGL327719 PQH327712:PQH327719 QAD327712:QAD327719 QJZ327712:QJZ327719 QTV327712:QTV327719 RDR327712:RDR327719 RNN327712:RNN327719 RXJ327712:RXJ327719 SHF327712:SHF327719 SRB327712:SRB327719 TAX327712:TAX327719 TKT327712:TKT327719 TUP327712:TUP327719 UEL327712:UEL327719 UOH327712:UOH327719 UYD327712:UYD327719 VHZ327712:VHZ327719 VRV327712:VRV327719 WBR327712:WBR327719 WLN327712:WLN327719 WVJ327712:WVJ327719 B393248:B393255 IX393248:IX393255 ST393248:ST393255 ACP393248:ACP393255 AML393248:AML393255 AWH393248:AWH393255 BGD393248:BGD393255 BPZ393248:BPZ393255 BZV393248:BZV393255 CJR393248:CJR393255 CTN393248:CTN393255 DDJ393248:DDJ393255 DNF393248:DNF393255 DXB393248:DXB393255 EGX393248:EGX393255 EQT393248:EQT393255 FAP393248:FAP393255 FKL393248:FKL393255 FUH393248:FUH393255 GED393248:GED393255 GNZ393248:GNZ393255 GXV393248:GXV393255 HHR393248:HHR393255 HRN393248:HRN393255 IBJ393248:IBJ393255 ILF393248:ILF393255 IVB393248:IVB393255 JEX393248:JEX393255 JOT393248:JOT393255 JYP393248:JYP393255 KIL393248:KIL393255 KSH393248:KSH393255 LCD393248:LCD393255 LLZ393248:LLZ393255 LVV393248:LVV393255 MFR393248:MFR393255 MPN393248:MPN393255 MZJ393248:MZJ393255 NJF393248:NJF393255 NTB393248:NTB393255 OCX393248:OCX393255 OMT393248:OMT393255 OWP393248:OWP393255 PGL393248:PGL393255 PQH393248:PQH393255 QAD393248:QAD393255 QJZ393248:QJZ393255 QTV393248:QTV393255 RDR393248:RDR393255 RNN393248:RNN393255 RXJ393248:RXJ393255 SHF393248:SHF393255 SRB393248:SRB393255 TAX393248:TAX393255 TKT393248:TKT393255 TUP393248:TUP393255 UEL393248:UEL393255 UOH393248:UOH393255 UYD393248:UYD393255 VHZ393248:VHZ393255 VRV393248:VRV393255 WBR393248:WBR393255 WLN393248:WLN393255 WVJ393248:WVJ393255 B458784:B458791 IX458784:IX458791 ST458784:ST458791 ACP458784:ACP458791 AML458784:AML458791 AWH458784:AWH458791 BGD458784:BGD458791 BPZ458784:BPZ458791 BZV458784:BZV458791 CJR458784:CJR458791 CTN458784:CTN458791 DDJ458784:DDJ458791 DNF458784:DNF458791 DXB458784:DXB458791 EGX458784:EGX458791 EQT458784:EQT458791 FAP458784:FAP458791 FKL458784:FKL458791 FUH458784:FUH458791 GED458784:GED458791 GNZ458784:GNZ458791 GXV458784:GXV458791 HHR458784:HHR458791 HRN458784:HRN458791 IBJ458784:IBJ458791 ILF458784:ILF458791 IVB458784:IVB458791 JEX458784:JEX458791 JOT458784:JOT458791 JYP458784:JYP458791 KIL458784:KIL458791 KSH458784:KSH458791 LCD458784:LCD458791 LLZ458784:LLZ458791 LVV458784:LVV458791 MFR458784:MFR458791 MPN458784:MPN458791 MZJ458784:MZJ458791 NJF458784:NJF458791 NTB458784:NTB458791 OCX458784:OCX458791 OMT458784:OMT458791 OWP458784:OWP458791 PGL458784:PGL458791 PQH458784:PQH458791 QAD458784:QAD458791 QJZ458784:QJZ458791 QTV458784:QTV458791 RDR458784:RDR458791 RNN458784:RNN458791 RXJ458784:RXJ458791 SHF458784:SHF458791 SRB458784:SRB458791 TAX458784:TAX458791 TKT458784:TKT458791 TUP458784:TUP458791 UEL458784:UEL458791 UOH458784:UOH458791 UYD458784:UYD458791 VHZ458784:VHZ458791 VRV458784:VRV458791 WBR458784:WBR458791 WLN458784:WLN458791 WVJ458784:WVJ458791 B524320:B524327 IX524320:IX524327 ST524320:ST524327 ACP524320:ACP524327 AML524320:AML524327 AWH524320:AWH524327 BGD524320:BGD524327 BPZ524320:BPZ524327 BZV524320:BZV524327 CJR524320:CJR524327 CTN524320:CTN524327 DDJ524320:DDJ524327 DNF524320:DNF524327 DXB524320:DXB524327 EGX524320:EGX524327 EQT524320:EQT524327 FAP524320:FAP524327 FKL524320:FKL524327 FUH524320:FUH524327 GED524320:GED524327 GNZ524320:GNZ524327 GXV524320:GXV524327 HHR524320:HHR524327 HRN524320:HRN524327 IBJ524320:IBJ524327 ILF524320:ILF524327 IVB524320:IVB524327 JEX524320:JEX524327 JOT524320:JOT524327 JYP524320:JYP524327 KIL524320:KIL524327 KSH524320:KSH524327 LCD524320:LCD524327 LLZ524320:LLZ524327 LVV524320:LVV524327 MFR524320:MFR524327 MPN524320:MPN524327 MZJ524320:MZJ524327 NJF524320:NJF524327 NTB524320:NTB524327 OCX524320:OCX524327 OMT524320:OMT524327 OWP524320:OWP524327 PGL524320:PGL524327 PQH524320:PQH524327 QAD524320:QAD524327 QJZ524320:QJZ524327 QTV524320:QTV524327 RDR524320:RDR524327 RNN524320:RNN524327 RXJ524320:RXJ524327 SHF524320:SHF524327 SRB524320:SRB524327 TAX524320:TAX524327 TKT524320:TKT524327 TUP524320:TUP524327 UEL524320:UEL524327 UOH524320:UOH524327 UYD524320:UYD524327 VHZ524320:VHZ524327 VRV524320:VRV524327 WBR524320:WBR524327 WLN524320:WLN524327 WVJ524320:WVJ524327 B589856:B589863 IX589856:IX589863 ST589856:ST589863 ACP589856:ACP589863 AML589856:AML589863 AWH589856:AWH589863 BGD589856:BGD589863 BPZ589856:BPZ589863 BZV589856:BZV589863 CJR589856:CJR589863 CTN589856:CTN589863 DDJ589856:DDJ589863 DNF589856:DNF589863 DXB589856:DXB589863 EGX589856:EGX589863 EQT589856:EQT589863 FAP589856:FAP589863 FKL589856:FKL589863 FUH589856:FUH589863 GED589856:GED589863 GNZ589856:GNZ589863 GXV589856:GXV589863 HHR589856:HHR589863 HRN589856:HRN589863 IBJ589856:IBJ589863 ILF589856:ILF589863 IVB589856:IVB589863 JEX589856:JEX589863 JOT589856:JOT589863 JYP589856:JYP589863 KIL589856:KIL589863 KSH589856:KSH589863 LCD589856:LCD589863 LLZ589856:LLZ589863 LVV589856:LVV589863 MFR589856:MFR589863 MPN589856:MPN589863 MZJ589856:MZJ589863 NJF589856:NJF589863 NTB589856:NTB589863 OCX589856:OCX589863 OMT589856:OMT589863 OWP589856:OWP589863 PGL589856:PGL589863 PQH589856:PQH589863 QAD589856:QAD589863 QJZ589856:QJZ589863 QTV589856:QTV589863 RDR589856:RDR589863 RNN589856:RNN589863 RXJ589856:RXJ589863 SHF589856:SHF589863 SRB589856:SRB589863 TAX589856:TAX589863 TKT589856:TKT589863 TUP589856:TUP589863 UEL589856:UEL589863 UOH589856:UOH589863 UYD589856:UYD589863 VHZ589856:VHZ589863 VRV589856:VRV589863 WBR589856:WBR589863 WLN589856:WLN589863 WVJ589856:WVJ589863 B655392:B655399 IX655392:IX655399 ST655392:ST655399 ACP655392:ACP655399 AML655392:AML655399 AWH655392:AWH655399 BGD655392:BGD655399 BPZ655392:BPZ655399 BZV655392:BZV655399 CJR655392:CJR655399 CTN655392:CTN655399 DDJ655392:DDJ655399 DNF655392:DNF655399 DXB655392:DXB655399 EGX655392:EGX655399 EQT655392:EQT655399 FAP655392:FAP655399 FKL655392:FKL655399 FUH655392:FUH655399 GED655392:GED655399 GNZ655392:GNZ655399 GXV655392:GXV655399 HHR655392:HHR655399 HRN655392:HRN655399 IBJ655392:IBJ655399 ILF655392:ILF655399 IVB655392:IVB655399 JEX655392:JEX655399 JOT655392:JOT655399 JYP655392:JYP655399 KIL655392:KIL655399 KSH655392:KSH655399 LCD655392:LCD655399 LLZ655392:LLZ655399 LVV655392:LVV655399 MFR655392:MFR655399 MPN655392:MPN655399 MZJ655392:MZJ655399 NJF655392:NJF655399 NTB655392:NTB655399 OCX655392:OCX655399 OMT655392:OMT655399 OWP655392:OWP655399 PGL655392:PGL655399 PQH655392:PQH655399 QAD655392:QAD655399 QJZ655392:QJZ655399 QTV655392:QTV655399 RDR655392:RDR655399 RNN655392:RNN655399 RXJ655392:RXJ655399 SHF655392:SHF655399 SRB655392:SRB655399 TAX655392:TAX655399 TKT655392:TKT655399 TUP655392:TUP655399 UEL655392:UEL655399 UOH655392:UOH655399 UYD655392:UYD655399 VHZ655392:VHZ655399 VRV655392:VRV655399 WBR655392:WBR655399 WLN655392:WLN655399 WVJ655392:WVJ655399 B720928:B720935 IX720928:IX720935 ST720928:ST720935 ACP720928:ACP720935 AML720928:AML720935 AWH720928:AWH720935 BGD720928:BGD720935 BPZ720928:BPZ720935 BZV720928:BZV720935 CJR720928:CJR720935 CTN720928:CTN720935 DDJ720928:DDJ720935 DNF720928:DNF720935 DXB720928:DXB720935 EGX720928:EGX720935 EQT720928:EQT720935 FAP720928:FAP720935 FKL720928:FKL720935 FUH720928:FUH720935 GED720928:GED720935 GNZ720928:GNZ720935 GXV720928:GXV720935 HHR720928:HHR720935 HRN720928:HRN720935 IBJ720928:IBJ720935 ILF720928:ILF720935 IVB720928:IVB720935 JEX720928:JEX720935 JOT720928:JOT720935 JYP720928:JYP720935 KIL720928:KIL720935 KSH720928:KSH720935 LCD720928:LCD720935 LLZ720928:LLZ720935 LVV720928:LVV720935 MFR720928:MFR720935 MPN720928:MPN720935 MZJ720928:MZJ720935 NJF720928:NJF720935 NTB720928:NTB720935 OCX720928:OCX720935 OMT720928:OMT720935 OWP720928:OWP720935 PGL720928:PGL720935 PQH720928:PQH720935 QAD720928:QAD720935 QJZ720928:QJZ720935 QTV720928:QTV720935 RDR720928:RDR720935 RNN720928:RNN720935 RXJ720928:RXJ720935 SHF720928:SHF720935 SRB720928:SRB720935 TAX720928:TAX720935 TKT720928:TKT720935 TUP720928:TUP720935 UEL720928:UEL720935 UOH720928:UOH720935 UYD720928:UYD720935 VHZ720928:VHZ720935 VRV720928:VRV720935 WBR720928:WBR720935 WLN720928:WLN720935 WVJ720928:WVJ720935 B786464:B786471 IX786464:IX786471 ST786464:ST786471 ACP786464:ACP786471 AML786464:AML786471 AWH786464:AWH786471 BGD786464:BGD786471 BPZ786464:BPZ786471 BZV786464:BZV786471 CJR786464:CJR786471 CTN786464:CTN786471 DDJ786464:DDJ786471 DNF786464:DNF786471 DXB786464:DXB786471 EGX786464:EGX786471 EQT786464:EQT786471 FAP786464:FAP786471 FKL786464:FKL786471 FUH786464:FUH786471 GED786464:GED786471 GNZ786464:GNZ786471 GXV786464:GXV786471 HHR786464:HHR786471 HRN786464:HRN786471 IBJ786464:IBJ786471 ILF786464:ILF786471 IVB786464:IVB786471 JEX786464:JEX786471 JOT786464:JOT786471 JYP786464:JYP786471 KIL786464:KIL786471 KSH786464:KSH786471 LCD786464:LCD786471 LLZ786464:LLZ786471 LVV786464:LVV786471 MFR786464:MFR786471 MPN786464:MPN786471 MZJ786464:MZJ786471 NJF786464:NJF786471 NTB786464:NTB786471 OCX786464:OCX786471 OMT786464:OMT786471 OWP786464:OWP786471 PGL786464:PGL786471 PQH786464:PQH786471 QAD786464:QAD786471 QJZ786464:QJZ786471 QTV786464:QTV786471 RDR786464:RDR786471 RNN786464:RNN786471 RXJ786464:RXJ786471 SHF786464:SHF786471 SRB786464:SRB786471 TAX786464:TAX786471 TKT786464:TKT786471 TUP786464:TUP786471 UEL786464:UEL786471 UOH786464:UOH786471 UYD786464:UYD786471 VHZ786464:VHZ786471 VRV786464:VRV786471 WBR786464:WBR786471 WLN786464:WLN786471 WVJ786464:WVJ786471 B852000:B852007 IX852000:IX852007 ST852000:ST852007 ACP852000:ACP852007 AML852000:AML852007 AWH852000:AWH852007 BGD852000:BGD852007 BPZ852000:BPZ852007 BZV852000:BZV852007 CJR852000:CJR852007 CTN852000:CTN852007 DDJ852000:DDJ852007 DNF852000:DNF852007 DXB852000:DXB852007 EGX852000:EGX852007 EQT852000:EQT852007 FAP852000:FAP852007 FKL852000:FKL852007 FUH852000:FUH852007 GED852000:GED852007 GNZ852000:GNZ852007 GXV852000:GXV852007 HHR852000:HHR852007 HRN852000:HRN852007 IBJ852000:IBJ852007 ILF852000:ILF852007 IVB852000:IVB852007 JEX852000:JEX852007 JOT852000:JOT852007 JYP852000:JYP852007 KIL852000:KIL852007 KSH852000:KSH852007 LCD852000:LCD852007 LLZ852000:LLZ852007 LVV852000:LVV852007 MFR852000:MFR852007 MPN852000:MPN852007 MZJ852000:MZJ852007 NJF852000:NJF852007 NTB852000:NTB852007 OCX852000:OCX852007 OMT852000:OMT852007 OWP852000:OWP852007 PGL852000:PGL852007 PQH852000:PQH852007 QAD852000:QAD852007 QJZ852000:QJZ852007 QTV852000:QTV852007 RDR852000:RDR852007 RNN852000:RNN852007 RXJ852000:RXJ852007 SHF852000:SHF852007 SRB852000:SRB852007 TAX852000:TAX852007 TKT852000:TKT852007 TUP852000:TUP852007 UEL852000:UEL852007 UOH852000:UOH852007 UYD852000:UYD852007 VHZ852000:VHZ852007 VRV852000:VRV852007 WBR852000:WBR852007 WLN852000:WLN852007 WVJ852000:WVJ852007 B917536:B917543 IX917536:IX917543 ST917536:ST917543 ACP917536:ACP917543 AML917536:AML917543 AWH917536:AWH917543 BGD917536:BGD917543 BPZ917536:BPZ917543 BZV917536:BZV917543 CJR917536:CJR917543 CTN917536:CTN917543 DDJ917536:DDJ917543 DNF917536:DNF917543 DXB917536:DXB917543 EGX917536:EGX917543 EQT917536:EQT917543 FAP917536:FAP917543 FKL917536:FKL917543 FUH917536:FUH917543 GED917536:GED917543 GNZ917536:GNZ917543 GXV917536:GXV917543 HHR917536:HHR917543 HRN917536:HRN917543 IBJ917536:IBJ917543 ILF917536:ILF917543 IVB917536:IVB917543 JEX917536:JEX917543 JOT917536:JOT917543 JYP917536:JYP917543 KIL917536:KIL917543 KSH917536:KSH917543 LCD917536:LCD917543 LLZ917536:LLZ917543 LVV917536:LVV917543 MFR917536:MFR917543 MPN917536:MPN917543 MZJ917536:MZJ917543 NJF917536:NJF917543 NTB917536:NTB917543 OCX917536:OCX917543 OMT917536:OMT917543 OWP917536:OWP917543 PGL917536:PGL917543 PQH917536:PQH917543 QAD917536:QAD917543 QJZ917536:QJZ917543 QTV917536:QTV917543 RDR917536:RDR917543 RNN917536:RNN917543 RXJ917536:RXJ917543 SHF917536:SHF917543 SRB917536:SRB917543 TAX917536:TAX917543 TKT917536:TKT917543 TUP917536:TUP917543 UEL917536:UEL917543 UOH917536:UOH917543 UYD917536:UYD917543 VHZ917536:VHZ917543 VRV917536:VRV917543 WBR917536:WBR917543 WLN917536:WLN917543 WVJ917536:WVJ917543 B983072:B983079 IX983072:IX983079 ST983072:ST983079 ACP983072:ACP983079 AML983072:AML983079 AWH983072:AWH983079 BGD983072:BGD983079 BPZ983072:BPZ983079 BZV983072:BZV983079 CJR983072:CJR983079 CTN983072:CTN983079 DDJ983072:DDJ983079 DNF983072:DNF983079 DXB983072:DXB983079 EGX983072:EGX983079 EQT983072:EQT983079 FAP983072:FAP983079 FKL983072:FKL983079 FUH983072:FUH983079 GED983072:GED983079 GNZ983072:GNZ983079 GXV983072:GXV983079 HHR983072:HHR983079 HRN983072:HRN983079 IBJ983072:IBJ983079 ILF983072:ILF983079 IVB983072:IVB983079 JEX983072:JEX983079 JOT983072:JOT983079 JYP983072:JYP983079 KIL983072:KIL983079 KSH983072:KSH983079 LCD983072:LCD983079 LLZ983072:LLZ983079 LVV983072:LVV983079 MFR983072:MFR983079 MPN983072:MPN983079 MZJ983072:MZJ983079 NJF983072:NJF983079 NTB983072:NTB983079 OCX983072:OCX983079 OMT983072:OMT983079 OWP983072:OWP983079 PGL983072:PGL983079 PQH983072:PQH983079 QAD983072:QAD983079 QJZ983072:QJZ983079 QTV983072:QTV983079 RDR983072:RDR983079 RNN983072:RNN983079 RXJ983072:RXJ983079 SHF983072:SHF983079 SRB983072:SRB983079 TAX983072:TAX983079 TKT983072:TKT983079 TUP983072:TUP983079 UEL983072:UEL983079 UOH983072:UOH983079 UYD983072:UYD983079 VHZ983072:VHZ983079 VRV983072:VRV983079 WBR983072:WBR983079 WLN983072:WLN983079 B32">
      <formula1>Valore</formula1>
    </dataValidation>
    <dataValidation type="list" allowBlank="1" showInputMessage="1" showErrorMessage="1" sqref="WVI983072:WVI983079 IW32:IW39 SS32:SS39 ACO32:ACO39 AMK32:AMK39 AWG32:AWG39 BGC32:BGC39 BPY32:BPY39 BZU32:BZU39 CJQ32:CJQ39 CTM32:CTM39 DDI32:DDI39 DNE32:DNE39 DXA32:DXA39 EGW32:EGW39 EQS32:EQS39 FAO32:FAO39 FKK32:FKK39 FUG32:FUG39 GEC32:GEC39 GNY32:GNY39 GXU32:GXU39 HHQ32:HHQ39 HRM32:HRM39 IBI32:IBI39 ILE32:ILE39 IVA32:IVA39 JEW32:JEW39 JOS32:JOS39 JYO32:JYO39 KIK32:KIK39 KSG32:KSG39 LCC32:LCC39 LLY32:LLY39 LVU32:LVU39 MFQ32:MFQ39 MPM32:MPM39 MZI32:MZI39 NJE32:NJE39 NTA32:NTA39 OCW32:OCW39 OMS32:OMS39 OWO32:OWO39 PGK32:PGK39 PQG32:PQG39 QAC32:QAC39 QJY32:QJY39 QTU32:QTU39 RDQ32:RDQ39 RNM32:RNM39 RXI32:RXI39 SHE32:SHE39 SRA32:SRA39 TAW32:TAW39 TKS32:TKS39 TUO32:TUO39 UEK32:UEK39 UOG32:UOG39 UYC32:UYC39 VHY32:VHY39 VRU32:VRU39 WBQ32:WBQ39 WLM32:WLM39 WVI32:WVI39 A65568:A65575 IW65568:IW65575 SS65568:SS65575 ACO65568:ACO65575 AMK65568:AMK65575 AWG65568:AWG65575 BGC65568:BGC65575 BPY65568:BPY65575 BZU65568:BZU65575 CJQ65568:CJQ65575 CTM65568:CTM65575 DDI65568:DDI65575 DNE65568:DNE65575 DXA65568:DXA65575 EGW65568:EGW65575 EQS65568:EQS65575 FAO65568:FAO65575 FKK65568:FKK65575 FUG65568:FUG65575 GEC65568:GEC65575 GNY65568:GNY65575 GXU65568:GXU65575 HHQ65568:HHQ65575 HRM65568:HRM65575 IBI65568:IBI65575 ILE65568:ILE65575 IVA65568:IVA65575 JEW65568:JEW65575 JOS65568:JOS65575 JYO65568:JYO65575 KIK65568:KIK65575 KSG65568:KSG65575 LCC65568:LCC65575 LLY65568:LLY65575 LVU65568:LVU65575 MFQ65568:MFQ65575 MPM65568:MPM65575 MZI65568:MZI65575 NJE65568:NJE65575 NTA65568:NTA65575 OCW65568:OCW65575 OMS65568:OMS65575 OWO65568:OWO65575 PGK65568:PGK65575 PQG65568:PQG65575 QAC65568:QAC65575 QJY65568:QJY65575 QTU65568:QTU65575 RDQ65568:RDQ65575 RNM65568:RNM65575 RXI65568:RXI65575 SHE65568:SHE65575 SRA65568:SRA65575 TAW65568:TAW65575 TKS65568:TKS65575 TUO65568:TUO65575 UEK65568:UEK65575 UOG65568:UOG65575 UYC65568:UYC65575 VHY65568:VHY65575 VRU65568:VRU65575 WBQ65568:WBQ65575 WLM65568:WLM65575 WVI65568:WVI65575 A131104:A131111 IW131104:IW131111 SS131104:SS131111 ACO131104:ACO131111 AMK131104:AMK131111 AWG131104:AWG131111 BGC131104:BGC131111 BPY131104:BPY131111 BZU131104:BZU131111 CJQ131104:CJQ131111 CTM131104:CTM131111 DDI131104:DDI131111 DNE131104:DNE131111 DXA131104:DXA131111 EGW131104:EGW131111 EQS131104:EQS131111 FAO131104:FAO131111 FKK131104:FKK131111 FUG131104:FUG131111 GEC131104:GEC131111 GNY131104:GNY131111 GXU131104:GXU131111 HHQ131104:HHQ131111 HRM131104:HRM131111 IBI131104:IBI131111 ILE131104:ILE131111 IVA131104:IVA131111 JEW131104:JEW131111 JOS131104:JOS131111 JYO131104:JYO131111 KIK131104:KIK131111 KSG131104:KSG131111 LCC131104:LCC131111 LLY131104:LLY131111 LVU131104:LVU131111 MFQ131104:MFQ131111 MPM131104:MPM131111 MZI131104:MZI131111 NJE131104:NJE131111 NTA131104:NTA131111 OCW131104:OCW131111 OMS131104:OMS131111 OWO131104:OWO131111 PGK131104:PGK131111 PQG131104:PQG131111 QAC131104:QAC131111 QJY131104:QJY131111 QTU131104:QTU131111 RDQ131104:RDQ131111 RNM131104:RNM131111 RXI131104:RXI131111 SHE131104:SHE131111 SRA131104:SRA131111 TAW131104:TAW131111 TKS131104:TKS131111 TUO131104:TUO131111 UEK131104:UEK131111 UOG131104:UOG131111 UYC131104:UYC131111 VHY131104:VHY131111 VRU131104:VRU131111 WBQ131104:WBQ131111 WLM131104:WLM131111 WVI131104:WVI131111 A196640:A196647 IW196640:IW196647 SS196640:SS196647 ACO196640:ACO196647 AMK196640:AMK196647 AWG196640:AWG196647 BGC196640:BGC196647 BPY196640:BPY196647 BZU196640:BZU196647 CJQ196640:CJQ196647 CTM196640:CTM196647 DDI196640:DDI196647 DNE196640:DNE196647 DXA196640:DXA196647 EGW196640:EGW196647 EQS196640:EQS196647 FAO196640:FAO196647 FKK196640:FKK196647 FUG196640:FUG196647 GEC196640:GEC196647 GNY196640:GNY196647 GXU196640:GXU196647 HHQ196640:HHQ196647 HRM196640:HRM196647 IBI196640:IBI196647 ILE196640:ILE196647 IVA196640:IVA196647 JEW196640:JEW196647 JOS196640:JOS196647 JYO196640:JYO196647 KIK196640:KIK196647 KSG196640:KSG196647 LCC196640:LCC196647 LLY196640:LLY196647 LVU196640:LVU196647 MFQ196640:MFQ196647 MPM196640:MPM196647 MZI196640:MZI196647 NJE196640:NJE196647 NTA196640:NTA196647 OCW196640:OCW196647 OMS196640:OMS196647 OWO196640:OWO196647 PGK196640:PGK196647 PQG196640:PQG196647 QAC196640:QAC196647 QJY196640:QJY196647 QTU196640:QTU196647 RDQ196640:RDQ196647 RNM196640:RNM196647 RXI196640:RXI196647 SHE196640:SHE196647 SRA196640:SRA196647 TAW196640:TAW196647 TKS196640:TKS196647 TUO196640:TUO196647 UEK196640:UEK196647 UOG196640:UOG196647 UYC196640:UYC196647 VHY196640:VHY196647 VRU196640:VRU196647 WBQ196640:WBQ196647 WLM196640:WLM196647 WVI196640:WVI196647 A262176:A262183 IW262176:IW262183 SS262176:SS262183 ACO262176:ACO262183 AMK262176:AMK262183 AWG262176:AWG262183 BGC262176:BGC262183 BPY262176:BPY262183 BZU262176:BZU262183 CJQ262176:CJQ262183 CTM262176:CTM262183 DDI262176:DDI262183 DNE262176:DNE262183 DXA262176:DXA262183 EGW262176:EGW262183 EQS262176:EQS262183 FAO262176:FAO262183 FKK262176:FKK262183 FUG262176:FUG262183 GEC262176:GEC262183 GNY262176:GNY262183 GXU262176:GXU262183 HHQ262176:HHQ262183 HRM262176:HRM262183 IBI262176:IBI262183 ILE262176:ILE262183 IVA262176:IVA262183 JEW262176:JEW262183 JOS262176:JOS262183 JYO262176:JYO262183 KIK262176:KIK262183 KSG262176:KSG262183 LCC262176:LCC262183 LLY262176:LLY262183 LVU262176:LVU262183 MFQ262176:MFQ262183 MPM262176:MPM262183 MZI262176:MZI262183 NJE262176:NJE262183 NTA262176:NTA262183 OCW262176:OCW262183 OMS262176:OMS262183 OWO262176:OWO262183 PGK262176:PGK262183 PQG262176:PQG262183 QAC262176:QAC262183 QJY262176:QJY262183 QTU262176:QTU262183 RDQ262176:RDQ262183 RNM262176:RNM262183 RXI262176:RXI262183 SHE262176:SHE262183 SRA262176:SRA262183 TAW262176:TAW262183 TKS262176:TKS262183 TUO262176:TUO262183 UEK262176:UEK262183 UOG262176:UOG262183 UYC262176:UYC262183 VHY262176:VHY262183 VRU262176:VRU262183 WBQ262176:WBQ262183 WLM262176:WLM262183 WVI262176:WVI262183 A327712:A327719 IW327712:IW327719 SS327712:SS327719 ACO327712:ACO327719 AMK327712:AMK327719 AWG327712:AWG327719 BGC327712:BGC327719 BPY327712:BPY327719 BZU327712:BZU327719 CJQ327712:CJQ327719 CTM327712:CTM327719 DDI327712:DDI327719 DNE327712:DNE327719 DXA327712:DXA327719 EGW327712:EGW327719 EQS327712:EQS327719 FAO327712:FAO327719 FKK327712:FKK327719 FUG327712:FUG327719 GEC327712:GEC327719 GNY327712:GNY327719 GXU327712:GXU327719 HHQ327712:HHQ327719 HRM327712:HRM327719 IBI327712:IBI327719 ILE327712:ILE327719 IVA327712:IVA327719 JEW327712:JEW327719 JOS327712:JOS327719 JYO327712:JYO327719 KIK327712:KIK327719 KSG327712:KSG327719 LCC327712:LCC327719 LLY327712:LLY327719 LVU327712:LVU327719 MFQ327712:MFQ327719 MPM327712:MPM327719 MZI327712:MZI327719 NJE327712:NJE327719 NTA327712:NTA327719 OCW327712:OCW327719 OMS327712:OMS327719 OWO327712:OWO327719 PGK327712:PGK327719 PQG327712:PQG327719 QAC327712:QAC327719 QJY327712:QJY327719 QTU327712:QTU327719 RDQ327712:RDQ327719 RNM327712:RNM327719 RXI327712:RXI327719 SHE327712:SHE327719 SRA327712:SRA327719 TAW327712:TAW327719 TKS327712:TKS327719 TUO327712:TUO327719 UEK327712:UEK327719 UOG327712:UOG327719 UYC327712:UYC327719 VHY327712:VHY327719 VRU327712:VRU327719 WBQ327712:WBQ327719 WLM327712:WLM327719 WVI327712:WVI327719 A393248:A393255 IW393248:IW393255 SS393248:SS393255 ACO393248:ACO393255 AMK393248:AMK393255 AWG393248:AWG393255 BGC393248:BGC393255 BPY393248:BPY393255 BZU393248:BZU393255 CJQ393248:CJQ393255 CTM393248:CTM393255 DDI393248:DDI393255 DNE393248:DNE393255 DXA393248:DXA393255 EGW393248:EGW393255 EQS393248:EQS393255 FAO393248:FAO393255 FKK393248:FKK393255 FUG393248:FUG393255 GEC393248:GEC393255 GNY393248:GNY393255 GXU393248:GXU393255 HHQ393248:HHQ393255 HRM393248:HRM393255 IBI393248:IBI393255 ILE393248:ILE393255 IVA393248:IVA393255 JEW393248:JEW393255 JOS393248:JOS393255 JYO393248:JYO393255 KIK393248:KIK393255 KSG393248:KSG393255 LCC393248:LCC393255 LLY393248:LLY393255 LVU393248:LVU393255 MFQ393248:MFQ393255 MPM393248:MPM393255 MZI393248:MZI393255 NJE393248:NJE393255 NTA393248:NTA393255 OCW393248:OCW393255 OMS393248:OMS393255 OWO393248:OWO393255 PGK393248:PGK393255 PQG393248:PQG393255 QAC393248:QAC393255 QJY393248:QJY393255 QTU393248:QTU393255 RDQ393248:RDQ393255 RNM393248:RNM393255 RXI393248:RXI393255 SHE393248:SHE393255 SRA393248:SRA393255 TAW393248:TAW393255 TKS393248:TKS393255 TUO393248:TUO393255 UEK393248:UEK393255 UOG393248:UOG393255 UYC393248:UYC393255 VHY393248:VHY393255 VRU393248:VRU393255 WBQ393248:WBQ393255 WLM393248:WLM393255 WVI393248:WVI393255 A458784:A458791 IW458784:IW458791 SS458784:SS458791 ACO458784:ACO458791 AMK458784:AMK458791 AWG458784:AWG458791 BGC458784:BGC458791 BPY458784:BPY458791 BZU458784:BZU458791 CJQ458784:CJQ458791 CTM458784:CTM458791 DDI458784:DDI458791 DNE458784:DNE458791 DXA458784:DXA458791 EGW458784:EGW458791 EQS458784:EQS458791 FAO458784:FAO458791 FKK458784:FKK458791 FUG458784:FUG458791 GEC458784:GEC458791 GNY458784:GNY458791 GXU458784:GXU458791 HHQ458784:HHQ458791 HRM458784:HRM458791 IBI458784:IBI458791 ILE458784:ILE458791 IVA458784:IVA458791 JEW458784:JEW458791 JOS458784:JOS458791 JYO458784:JYO458791 KIK458784:KIK458791 KSG458784:KSG458791 LCC458784:LCC458791 LLY458784:LLY458791 LVU458784:LVU458791 MFQ458784:MFQ458791 MPM458784:MPM458791 MZI458784:MZI458791 NJE458784:NJE458791 NTA458784:NTA458791 OCW458784:OCW458791 OMS458784:OMS458791 OWO458784:OWO458791 PGK458784:PGK458791 PQG458784:PQG458791 QAC458784:QAC458791 QJY458784:QJY458791 QTU458784:QTU458791 RDQ458784:RDQ458791 RNM458784:RNM458791 RXI458784:RXI458791 SHE458784:SHE458791 SRA458784:SRA458791 TAW458784:TAW458791 TKS458784:TKS458791 TUO458784:TUO458791 UEK458784:UEK458791 UOG458784:UOG458791 UYC458784:UYC458791 VHY458784:VHY458791 VRU458784:VRU458791 WBQ458784:WBQ458791 WLM458784:WLM458791 WVI458784:WVI458791 A524320:A524327 IW524320:IW524327 SS524320:SS524327 ACO524320:ACO524327 AMK524320:AMK524327 AWG524320:AWG524327 BGC524320:BGC524327 BPY524320:BPY524327 BZU524320:BZU524327 CJQ524320:CJQ524327 CTM524320:CTM524327 DDI524320:DDI524327 DNE524320:DNE524327 DXA524320:DXA524327 EGW524320:EGW524327 EQS524320:EQS524327 FAO524320:FAO524327 FKK524320:FKK524327 FUG524320:FUG524327 GEC524320:GEC524327 GNY524320:GNY524327 GXU524320:GXU524327 HHQ524320:HHQ524327 HRM524320:HRM524327 IBI524320:IBI524327 ILE524320:ILE524327 IVA524320:IVA524327 JEW524320:JEW524327 JOS524320:JOS524327 JYO524320:JYO524327 KIK524320:KIK524327 KSG524320:KSG524327 LCC524320:LCC524327 LLY524320:LLY524327 LVU524320:LVU524327 MFQ524320:MFQ524327 MPM524320:MPM524327 MZI524320:MZI524327 NJE524320:NJE524327 NTA524320:NTA524327 OCW524320:OCW524327 OMS524320:OMS524327 OWO524320:OWO524327 PGK524320:PGK524327 PQG524320:PQG524327 QAC524320:QAC524327 QJY524320:QJY524327 QTU524320:QTU524327 RDQ524320:RDQ524327 RNM524320:RNM524327 RXI524320:RXI524327 SHE524320:SHE524327 SRA524320:SRA524327 TAW524320:TAW524327 TKS524320:TKS524327 TUO524320:TUO524327 UEK524320:UEK524327 UOG524320:UOG524327 UYC524320:UYC524327 VHY524320:VHY524327 VRU524320:VRU524327 WBQ524320:WBQ524327 WLM524320:WLM524327 WVI524320:WVI524327 A589856:A589863 IW589856:IW589863 SS589856:SS589863 ACO589856:ACO589863 AMK589856:AMK589863 AWG589856:AWG589863 BGC589856:BGC589863 BPY589856:BPY589863 BZU589856:BZU589863 CJQ589856:CJQ589863 CTM589856:CTM589863 DDI589856:DDI589863 DNE589856:DNE589863 DXA589856:DXA589863 EGW589856:EGW589863 EQS589856:EQS589863 FAO589856:FAO589863 FKK589856:FKK589863 FUG589856:FUG589863 GEC589856:GEC589863 GNY589856:GNY589863 GXU589856:GXU589863 HHQ589856:HHQ589863 HRM589856:HRM589863 IBI589856:IBI589863 ILE589856:ILE589863 IVA589856:IVA589863 JEW589856:JEW589863 JOS589856:JOS589863 JYO589856:JYO589863 KIK589856:KIK589863 KSG589856:KSG589863 LCC589856:LCC589863 LLY589856:LLY589863 LVU589856:LVU589863 MFQ589856:MFQ589863 MPM589856:MPM589863 MZI589856:MZI589863 NJE589856:NJE589863 NTA589856:NTA589863 OCW589856:OCW589863 OMS589856:OMS589863 OWO589856:OWO589863 PGK589856:PGK589863 PQG589856:PQG589863 QAC589856:QAC589863 QJY589856:QJY589863 QTU589856:QTU589863 RDQ589856:RDQ589863 RNM589856:RNM589863 RXI589856:RXI589863 SHE589856:SHE589863 SRA589856:SRA589863 TAW589856:TAW589863 TKS589856:TKS589863 TUO589856:TUO589863 UEK589856:UEK589863 UOG589856:UOG589863 UYC589856:UYC589863 VHY589856:VHY589863 VRU589856:VRU589863 WBQ589856:WBQ589863 WLM589856:WLM589863 WVI589856:WVI589863 A655392:A655399 IW655392:IW655399 SS655392:SS655399 ACO655392:ACO655399 AMK655392:AMK655399 AWG655392:AWG655399 BGC655392:BGC655399 BPY655392:BPY655399 BZU655392:BZU655399 CJQ655392:CJQ655399 CTM655392:CTM655399 DDI655392:DDI655399 DNE655392:DNE655399 DXA655392:DXA655399 EGW655392:EGW655399 EQS655392:EQS655399 FAO655392:FAO655399 FKK655392:FKK655399 FUG655392:FUG655399 GEC655392:GEC655399 GNY655392:GNY655399 GXU655392:GXU655399 HHQ655392:HHQ655399 HRM655392:HRM655399 IBI655392:IBI655399 ILE655392:ILE655399 IVA655392:IVA655399 JEW655392:JEW655399 JOS655392:JOS655399 JYO655392:JYO655399 KIK655392:KIK655399 KSG655392:KSG655399 LCC655392:LCC655399 LLY655392:LLY655399 LVU655392:LVU655399 MFQ655392:MFQ655399 MPM655392:MPM655399 MZI655392:MZI655399 NJE655392:NJE655399 NTA655392:NTA655399 OCW655392:OCW655399 OMS655392:OMS655399 OWO655392:OWO655399 PGK655392:PGK655399 PQG655392:PQG655399 QAC655392:QAC655399 QJY655392:QJY655399 QTU655392:QTU655399 RDQ655392:RDQ655399 RNM655392:RNM655399 RXI655392:RXI655399 SHE655392:SHE655399 SRA655392:SRA655399 TAW655392:TAW655399 TKS655392:TKS655399 TUO655392:TUO655399 UEK655392:UEK655399 UOG655392:UOG655399 UYC655392:UYC655399 VHY655392:VHY655399 VRU655392:VRU655399 WBQ655392:WBQ655399 WLM655392:WLM655399 WVI655392:WVI655399 A720928:A720935 IW720928:IW720935 SS720928:SS720935 ACO720928:ACO720935 AMK720928:AMK720935 AWG720928:AWG720935 BGC720928:BGC720935 BPY720928:BPY720935 BZU720928:BZU720935 CJQ720928:CJQ720935 CTM720928:CTM720935 DDI720928:DDI720935 DNE720928:DNE720935 DXA720928:DXA720935 EGW720928:EGW720935 EQS720928:EQS720935 FAO720928:FAO720935 FKK720928:FKK720935 FUG720928:FUG720935 GEC720928:GEC720935 GNY720928:GNY720935 GXU720928:GXU720935 HHQ720928:HHQ720935 HRM720928:HRM720935 IBI720928:IBI720935 ILE720928:ILE720935 IVA720928:IVA720935 JEW720928:JEW720935 JOS720928:JOS720935 JYO720928:JYO720935 KIK720928:KIK720935 KSG720928:KSG720935 LCC720928:LCC720935 LLY720928:LLY720935 LVU720928:LVU720935 MFQ720928:MFQ720935 MPM720928:MPM720935 MZI720928:MZI720935 NJE720928:NJE720935 NTA720928:NTA720935 OCW720928:OCW720935 OMS720928:OMS720935 OWO720928:OWO720935 PGK720928:PGK720935 PQG720928:PQG720935 QAC720928:QAC720935 QJY720928:QJY720935 QTU720928:QTU720935 RDQ720928:RDQ720935 RNM720928:RNM720935 RXI720928:RXI720935 SHE720928:SHE720935 SRA720928:SRA720935 TAW720928:TAW720935 TKS720928:TKS720935 TUO720928:TUO720935 UEK720928:UEK720935 UOG720928:UOG720935 UYC720928:UYC720935 VHY720928:VHY720935 VRU720928:VRU720935 WBQ720928:WBQ720935 WLM720928:WLM720935 WVI720928:WVI720935 A786464:A786471 IW786464:IW786471 SS786464:SS786471 ACO786464:ACO786471 AMK786464:AMK786471 AWG786464:AWG786471 BGC786464:BGC786471 BPY786464:BPY786471 BZU786464:BZU786471 CJQ786464:CJQ786471 CTM786464:CTM786471 DDI786464:DDI786471 DNE786464:DNE786471 DXA786464:DXA786471 EGW786464:EGW786471 EQS786464:EQS786471 FAO786464:FAO786471 FKK786464:FKK786471 FUG786464:FUG786471 GEC786464:GEC786471 GNY786464:GNY786471 GXU786464:GXU786471 HHQ786464:HHQ786471 HRM786464:HRM786471 IBI786464:IBI786471 ILE786464:ILE786471 IVA786464:IVA786471 JEW786464:JEW786471 JOS786464:JOS786471 JYO786464:JYO786471 KIK786464:KIK786471 KSG786464:KSG786471 LCC786464:LCC786471 LLY786464:LLY786471 LVU786464:LVU786471 MFQ786464:MFQ786471 MPM786464:MPM786471 MZI786464:MZI786471 NJE786464:NJE786471 NTA786464:NTA786471 OCW786464:OCW786471 OMS786464:OMS786471 OWO786464:OWO786471 PGK786464:PGK786471 PQG786464:PQG786471 QAC786464:QAC786471 QJY786464:QJY786471 QTU786464:QTU786471 RDQ786464:RDQ786471 RNM786464:RNM786471 RXI786464:RXI786471 SHE786464:SHE786471 SRA786464:SRA786471 TAW786464:TAW786471 TKS786464:TKS786471 TUO786464:TUO786471 UEK786464:UEK786471 UOG786464:UOG786471 UYC786464:UYC786471 VHY786464:VHY786471 VRU786464:VRU786471 WBQ786464:WBQ786471 WLM786464:WLM786471 WVI786464:WVI786471 A852000:A852007 IW852000:IW852007 SS852000:SS852007 ACO852000:ACO852007 AMK852000:AMK852007 AWG852000:AWG852007 BGC852000:BGC852007 BPY852000:BPY852007 BZU852000:BZU852007 CJQ852000:CJQ852007 CTM852000:CTM852007 DDI852000:DDI852007 DNE852000:DNE852007 DXA852000:DXA852007 EGW852000:EGW852007 EQS852000:EQS852007 FAO852000:FAO852007 FKK852000:FKK852007 FUG852000:FUG852007 GEC852000:GEC852007 GNY852000:GNY852007 GXU852000:GXU852007 HHQ852000:HHQ852007 HRM852000:HRM852007 IBI852000:IBI852007 ILE852000:ILE852007 IVA852000:IVA852007 JEW852000:JEW852007 JOS852000:JOS852007 JYO852000:JYO852007 KIK852000:KIK852007 KSG852000:KSG852007 LCC852000:LCC852007 LLY852000:LLY852007 LVU852000:LVU852007 MFQ852000:MFQ852007 MPM852000:MPM852007 MZI852000:MZI852007 NJE852000:NJE852007 NTA852000:NTA852007 OCW852000:OCW852007 OMS852000:OMS852007 OWO852000:OWO852007 PGK852000:PGK852007 PQG852000:PQG852007 QAC852000:QAC852007 QJY852000:QJY852007 QTU852000:QTU852007 RDQ852000:RDQ852007 RNM852000:RNM852007 RXI852000:RXI852007 SHE852000:SHE852007 SRA852000:SRA852007 TAW852000:TAW852007 TKS852000:TKS852007 TUO852000:TUO852007 UEK852000:UEK852007 UOG852000:UOG852007 UYC852000:UYC852007 VHY852000:VHY852007 VRU852000:VRU852007 WBQ852000:WBQ852007 WLM852000:WLM852007 WVI852000:WVI852007 A917536:A917543 IW917536:IW917543 SS917536:SS917543 ACO917536:ACO917543 AMK917536:AMK917543 AWG917536:AWG917543 BGC917536:BGC917543 BPY917536:BPY917543 BZU917536:BZU917543 CJQ917536:CJQ917543 CTM917536:CTM917543 DDI917536:DDI917543 DNE917536:DNE917543 DXA917536:DXA917543 EGW917536:EGW917543 EQS917536:EQS917543 FAO917536:FAO917543 FKK917536:FKK917543 FUG917536:FUG917543 GEC917536:GEC917543 GNY917536:GNY917543 GXU917536:GXU917543 HHQ917536:HHQ917543 HRM917536:HRM917543 IBI917536:IBI917543 ILE917536:ILE917543 IVA917536:IVA917543 JEW917536:JEW917543 JOS917536:JOS917543 JYO917536:JYO917543 KIK917536:KIK917543 KSG917536:KSG917543 LCC917536:LCC917543 LLY917536:LLY917543 LVU917536:LVU917543 MFQ917536:MFQ917543 MPM917536:MPM917543 MZI917536:MZI917543 NJE917536:NJE917543 NTA917536:NTA917543 OCW917536:OCW917543 OMS917536:OMS917543 OWO917536:OWO917543 PGK917536:PGK917543 PQG917536:PQG917543 QAC917536:QAC917543 QJY917536:QJY917543 QTU917536:QTU917543 RDQ917536:RDQ917543 RNM917536:RNM917543 RXI917536:RXI917543 SHE917536:SHE917543 SRA917536:SRA917543 TAW917536:TAW917543 TKS917536:TKS917543 TUO917536:TUO917543 UEK917536:UEK917543 UOG917536:UOG917543 UYC917536:UYC917543 VHY917536:VHY917543 VRU917536:VRU917543 WBQ917536:WBQ917543 WLM917536:WLM917543 WVI917536:WVI917543 A983072:A983079 IW983072:IW983079 SS983072:SS983079 ACO983072:ACO983079 AMK983072:AMK983079 AWG983072:AWG983079 BGC983072:BGC983079 BPY983072:BPY983079 BZU983072:BZU983079 CJQ983072:CJQ983079 CTM983072:CTM983079 DDI983072:DDI983079 DNE983072:DNE983079 DXA983072:DXA983079 EGW983072:EGW983079 EQS983072:EQS983079 FAO983072:FAO983079 FKK983072:FKK983079 FUG983072:FUG983079 GEC983072:GEC983079 GNY983072:GNY983079 GXU983072:GXU983079 HHQ983072:HHQ983079 HRM983072:HRM983079 IBI983072:IBI983079 ILE983072:ILE983079 IVA983072:IVA983079 JEW983072:JEW983079 JOS983072:JOS983079 JYO983072:JYO983079 KIK983072:KIK983079 KSG983072:KSG983079 LCC983072:LCC983079 LLY983072:LLY983079 LVU983072:LVU983079 MFQ983072:MFQ983079 MPM983072:MPM983079 MZI983072:MZI983079 NJE983072:NJE983079 NTA983072:NTA983079 OCW983072:OCW983079 OMS983072:OMS983079 OWO983072:OWO983079 PGK983072:PGK983079 PQG983072:PQG983079 QAC983072:QAC983079 QJY983072:QJY983079 QTU983072:QTU983079 RDQ983072:RDQ983079 RNM983072:RNM983079 RXI983072:RXI983079 SHE983072:SHE983079 SRA983072:SRA983079 TAW983072:TAW983079 TKS983072:TKS983079 TUO983072:TUO983079 UEK983072:UEK983079 UOG983072:UOG983079 UYC983072:UYC983079 VHY983072:VHY983079 VRU983072:VRU983079 WBQ983072:WBQ983079 WLM983072:WLM983079 A32">
      <formula1>Comportamenti</formula1>
    </dataValidation>
  </dataValidations>
  <pageMargins left="0.7" right="0.7" top="0.75" bottom="0.75" header="0.3" footer="0.3"/>
  <pageSetup paperSize="9" scale="65" orientation="landscape" r:id="rId1"/>
  <legacyDrawing r:id="rId2"/>
  <extLst xmlns:x14="http://schemas.microsoft.com/office/spreadsheetml/2009/9/main">
    <ext uri="{CCE6A557-97BC-4b89-ADB6-D9C93CAAB3DF}">
      <x14:dataValidations xmlns:xm="http://schemas.microsoft.com/office/excel/2006/main" count="2">
        <x14:dataValidation type="list" allowBlank="1" showInputMessage="1" showErrorMessage="1">
          <x14:formula1>
            <xm:f>Foglio1!$A$2:$A$10</xm:f>
          </x14:formula1>
          <xm:sqref>A33:A39</xm:sqref>
        </x14:dataValidation>
        <x14:dataValidation type="list" allowBlank="1" showInputMessage="1" showErrorMessage="1">
          <x14:formula1>
            <xm:f>Foglio1!$B$2:$B$10</xm:f>
          </x14:formula1>
          <xm:sqref>B33:B39</xm:sqref>
        </x14:dataValidation>
      </x14:dataValidations>
    </ext>
  </extLst>
</worksheet>
</file>

<file path=xl/worksheets/sheet11.xml><?xml version="1.0" encoding="utf-8"?>
<worksheet xmlns="http://schemas.openxmlformats.org/spreadsheetml/2006/main" xmlns:r="http://schemas.openxmlformats.org/officeDocument/2006/relationships">
  <dimension ref="A1:K45"/>
  <sheetViews>
    <sheetView workbookViewId="0">
      <selection activeCell="B2" sqref="B2"/>
    </sheetView>
  </sheetViews>
  <sheetFormatPr defaultRowHeight="12.75"/>
  <cols>
    <col min="1" max="1" width="48.5703125" style="83" customWidth="1"/>
    <col min="2" max="2" width="52.5703125" style="83" customWidth="1"/>
    <col min="3" max="3" width="10.140625" style="83" customWidth="1"/>
    <col min="4" max="4" width="8.85546875" style="83" hidden="1" customWidth="1"/>
    <col min="5" max="5" width="9.28515625" style="83" customWidth="1"/>
    <col min="6" max="10" width="16" style="83" customWidth="1"/>
    <col min="11" max="256" width="9.140625" style="83"/>
    <col min="257" max="257" width="42.42578125" style="83" customWidth="1"/>
    <col min="258" max="258" width="46.42578125" style="83" customWidth="1"/>
    <col min="259" max="259" width="10.140625" style="83" customWidth="1"/>
    <col min="260" max="260" width="8.85546875" style="83" customWidth="1"/>
    <col min="261" max="261" width="9.28515625" style="83" customWidth="1"/>
    <col min="262" max="266" width="16" style="83" customWidth="1"/>
    <col min="267" max="512" width="9.140625" style="83"/>
    <col min="513" max="513" width="42.42578125" style="83" customWidth="1"/>
    <col min="514" max="514" width="46.42578125" style="83" customWidth="1"/>
    <col min="515" max="515" width="10.140625" style="83" customWidth="1"/>
    <col min="516" max="516" width="8.85546875" style="83" customWidth="1"/>
    <col min="517" max="517" width="9.28515625" style="83" customWidth="1"/>
    <col min="518" max="522" width="16" style="83" customWidth="1"/>
    <col min="523" max="768" width="9.140625" style="83"/>
    <col min="769" max="769" width="42.42578125" style="83" customWidth="1"/>
    <col min="770" max="770" width="46.42578125" style="83" customWidth="1"/>
    <col min="771" max="771" width="10.140625" style="83" customWidth="1"/>
    <col min="772" max="772" width="8.85546875" style="83" customWidth="1"/>
    <col min="773" max="773" width="9.28515625" style="83" customWidth="1"/>
    <col min="774" max="778" width="16" style="83" customWidth="1"/>
    <col min="779" max="1024" width="9.140625" style="83"/>
    <col min="1025" max="1025" width="42.42578125" style="83" customWidth="1"/>
    <col min="1026" max="1026" width="46.42578125" style="83" customWidth="1"/>
    <col min="1027" max="1027" width="10.140625" style="83" customWidth="1"/>
    <col min="1028" max="1028" width="8.85546875" style="83" customWidth="1"/>
    <col min="1029" max="1029" width="9.28515625" style="83" customWidth="1"/>
    <col min="1030" max="1034" width="16" style="83" customWidth="1"/>
    <col min="1035" max="1280" width="9.140625" style="83"/>
    <col min="1281" max="1281" width="42.42578125" style="83" customWidth="1"/>
    <col min="1282" max="1282" width="46.42578125" style="83" customWidth="1"/>
    <col min="1283" max="1283" width="10.140625" style="83" customWidth="1"/>
    <col min="1284" max="1284" width="8.85546875" style="83" customWidth="1"/>
    <col min="1285" max="1285" width="9.28515625" style="83" customWidth="1"/>
    <col min="1286" max="1290" width="16" style="83" customWidth="1"/>
    <col min="1291" max="1536" width="9.140625" style="83"/>
    <col min="1537" max="1537" width="42.42578125" style="83" customWidth="1"/>
    <col min="1538" max="1538" width="46.42578125" style="83" customWidth="1"/>
    <col min="1539" max="1539" width="10.140625" style="83" customWidth="1"/>
    <col min="1540" max="1540" width="8.85546875" style="83" customWidth="1"/>
    <col min="1541" max="1541" width="9.28515625" style="83" customWidth="1"/>
    <col min="1542" max="1546" width="16" style="83" customWidth="1"/>
    <col min="1547" max="1792" width="9.140625" style="83"/>
    <col min="1793" max="1793" width="42.42578125" style="83" customWidth="1"/>
    <col min="1794" max="1794" width="46.42578125" style="83" customWidth="1"/>
    <col min="1795" max="1795" width="10.140625" style="83" customWidth="1"/>
    <col min="1796" max="1796" width="8.85546875" style="83" customWidth="1"/>
    <col min="1797" max="1797" width="9.28515625" style="83" customWidth="1"/>
    <col min="1798" max="1802" width="16" style="83" customWidth="1"/>
    <col min="1803" max="2048" width="9.140625" style="83"/>
    <col min="2049" max="2049" width="42.42578125" style="83" customWidth="1"/>
    <col min="2050" max="2050" width="46.42578125" style="83" customWidth="1"/>
    <col min="2051" max="2051" width="10.140625" style="83" customWidth="1"/>
    <col min="2052" max="2052" width="8.85546875" style="83" customWidth="1"/>
    <col min="2053" max="2053" width="9.28515625" style="83" customWidth="1"/>
    <col min="2054" max="2058" width="16" style="83" customWidth="1"/>
    <col min="2059" max="2304" width="9.140625" style="83"/>
    <col min="2305" max="2305" width="42.42578125" style="83" customWidth="1"/>
    <col min="2306" max="2306" width="46.42578125" style="83" customWidth="1"/>
    <col min="2307" max="2307" width="10.140625" style="83" customWidth="1"/>
    <col min="2308" max="2308" width="8.85546875" style="83" customWidth="1"/>
    <col min="2309" max="2309" width="9.28515625" style="83" customWidth="1"/>
    <col min="2310" max="2314" width="16" style="83" customWidth="1"/>
    <col min="2315" max="2560" width="9.140625" style="83"/>
    <col min="2561" max="2561" width="42.42578125" style="83" customWidth="1"/>
    <col min="2562" max="2562" width="46.42578125" style="83" customWidth="1"/>
    <col min="2563" max="2563" width="10.140625" style="83" customWidth="1"/>
    <col min="2564" max="2564" width="8.85546875" style="83" customWidth="1"/>
    <col min="2565" max="2565" width="9.28515625" style="83" customWidth="1"/>
    <col min="2566" max="2570" width="16" style="83" customWidth="1"/>
    <col min="2571" max="2816" width="9.140625" style="83"/>
    <col min="2817" max="2817" width="42.42578125" style="83" customWidth="1"/>
    <col min="2818" max="2818" width="46.42578125" style="83" customWidth="1"/>
    <col min="2819" max="2819" width="10.140625" style="83" customWidth="1"/>
    <col min="2820" max="2820" width="8.85546875" style="83" customWidth="1"/>
    <col min="2821" max="2821" width="9.28515625" style="83" customWidth="1"/>
    <col min="2822" max="2826" width="16" style="83" customWidth="1"/>
    <col min="2827" max="3072" width="9.140625" style="83"/>
    <col min="3073" max="3073" width="42.42578125" style="83" customWidth="1"/>
    <col min="3074" max="3074" width="46.42578125" style="83" customWidth="1"/>
    <col min="3075" max="3075" width="10.140625" style="83" customWidth="1"/>
    <col min="3076" max="3076" width="8.85546875" style="83" customWidth="1"/>
    <col min="3077" max="3077" width="9.28515625" style="83" customWidth="1"/>
    <col min="3078" max="3082" width="16" style="83" customWidth="1"/>
    <col min="3083" max="3328" width="9.140625" style="83"/>
    <col min="3329" max="3329" width="42.42578125" style="83" customWidth="1"/>
    <col min="3330" max="3330" width="46.42578125" style="83" customWidth="1"/>
    <col min="3331" max="3331" width="10.140625" style="83" customWidth="1"/>
    <col min="3332" max="3332" width="8.85546875" style="83" customWidth="1"/>
    <col min="3333" max="3333" width="9.28515625" style="83" customWidth="1"/>
    <col min="3334" max="3338" width="16" style="83" customWidth="1"/>
    <col min="3339" max="3584" width="9.140625" style="83"/>
    <col min="3585" max="3585" width="42.42578125" style="83" customWidth="1"/>
    <col min="3586" max="3586" width="46.42578125" style="83" customWidth="1"/>
    <col min="3587" max="3587" width="10.140625" style="83" customWidth="1"/>
    <col min="3588" max="3588" width="8.85546875" style="83" customWidth="1"/>
    <col min="3589" max="3589" width="9.28515625" style="83" customWidth="1"/>
    <col min="3590" max="3594" width="16" style="83" customWidth="1"/>
    <col min="3595" max="3840" width="9.140625" style="83"/>
    <col min="3841" max="3841" width="42.42578125" style="83" customWidth="1"/>
    <col min="3842" max="3842" width="46.42578125" style="83" customWidth="1"/>
    <col min="3843" max="3843" width="10.140625" style="83" customWidth="1"/>
    <col min="3844" max="3844" width="8.85546875" style="83" customWidth="1"/>
    <col min="3845" max="3845" width="9.28515625" style="83" customWidth="1"/>
    <col min="3846" max="3850" width="16" style="83" customWidth="1"/>
    <col min="3851" max="4096" width="9.140625" style="83"/>
    <col min="4097" max="4097" width="42.42578125" style="83" customWidth="1"/>
    <col min="4098" max="4098" width="46.42578125" style="83" customWidth="1"/>
    <col min="4099" max="4099" width="10.140625" style="83" customWidth="1"/>
    <col min="4100" max="4100" width="8.85546875" style="83" customWidth="1"/>
    <col min="4101" max="4101" width="9.28515625" style="83" customWidth="1"/>
    <col min="4102" max="4106" width="16" style="83" customWidth="1"/>
    <col min="4107" max="4352" width="9.140625" style="83"/>
    <col min="4353" max="4353" width="42.42578125" style="83" customWidth="1"/>
    <col min="4354" max="4354" width="46.42578125" style="83" customWidth="1"/>
    <col min="4355" max="4355" width="10.140625" style="83" customWidth="1"/>
    <col min="4356" max="4356" width="8.85546875" style="83" customWidth="1"/>
    <col min="4357" max="4357" width="9.28515625" style="83" customWidth="1"/>
    <col min="4358" max="4362" width="16" style="83" customWidth="1"/>
    <col min="4363" max="4608" width="9.140625" style="83"/>
    <col min="4609" max="4609" width="42.42578125" style="83" customWidth="1"/>
    <col min="4610" max="4610" width="46.42578125" style="83" customWidth="1"/>
    <col min="4611" max="4611" width="10.140625" style="83" customWidth="1"/>
    <col min="4612" max="4612" width="8.85546875" style="83" customWidth="1"/>
    <col min="4613" max="4613" width="9.28515625" style="83" customWidth="1"/>
    <col min="4614" max="4618" width="16" style="83" customWidth="1"/>
    <col min="4619" max="4864" width="9.140625" style="83"/>
    <col min="4865" max="4865" width="42.42578125" style="83" customWidth="1"/>
    <col min="4866" max="4866" width="46.42578125" style="83" customWidth="1"/>
    <col min="4867" max="4867" width="10.140625" style="83" customWidth="1"/>
    <col min="4868" max="4868" width="8.85546875" style="83" customWidth="1"/>
    <col min="4869" max="4869" width="9.28515625" style="83" customWidth="1"/>
    <col min="4870" max="4874" width="16" style="83" customWidth="1"/>
    <col min="4875" max="5120" width="9.140625" style="83"/>
    <col min="5121" max="5121" width="42.42578125" style="83" customWidth="1"/>
    <col min="5122" max="5122" width="46.42578125" style="83" customWidth="1"/>
    <col min="5123" max="5123" width="10.140625" style="83" customWidth="1"/>
    <col min="5124" max="5124" width="8.85546875" style="83" customWidth="1"/>
    <col min="5125" max="5125" width="9.28515625" style="83" customWidth="1"/>
    <col min="5126" max="5130" width="16" style="83" customWidth="1"/>
    <col min="5131" max="5376" width="9.140625" style="83"/>
    <col min="5377" max="5377" width="42.42578125" style="83" customWidth="1"/>
    <col min="5378" max="5378" width="46.42578125" style="83" customWidth="1"/>
    <col min="5379" max="5379" width="10.140625" style="83" customWidth="1"/>
    <col min="5380" max="5380" width="8.85546875" style="83" customWidth="1"/>
    <col min="5381" max="5381" width="9.28515625" style="83" customWidth="1"/>
    <col min="5382" max="5386" width="16" style="83" customWidth="1"/>
    <col min="5387" max="5632" width="9.140625" style="83"/>
    <col min="5633" max="5633" width="42.42578125" style="83" customWidth="1"/>
    <col min="5634" max="5634" width="46.42578125" style="83" customWidth="1"/>
    <col min="5635" max="5635" width="10.140625" style="83" customWidth="1"/>
    <col min="5636" max="5636" width="8.85546875" style="83" customWidth="1"/>
    <col min="5637" max="5637" width="9.28515625" style="83" customWidth="1"/>
    <col min="5638" max="5642" width="16" style="83" customWidth="1"/>
    <col min="5643" max="5888" width="9.140625" style="83"/>
    <col min="5889" max="5889" width="42.42578125" style="83" customWidth="1"/>
    <col min="5890" max="5890" width="46.42578125" style="83" customWidth="1"/>
    <col min="5891" max="5891" width="10.140625" style="83" customWidth="1"/>
    <col min="5892" max="5892" width="8.85546875" style="83" customWidth="1"/>
    <col min="5893" max="5893" width="9.28515625" style="83" customWidth="1"/>
    <col min="5894" max="5898" width="16" style="83" customWidth="1"/>
    <col min="5899" max="6144" width="9.140625" style="83"/>
    <col min="6145" max="6145" width="42.42578125" style="83" customWidth="1"/>
    <col min="6146" max="6146" width="46.42578125" style="83" customWidth="1"/>
    <col min="6147" max="6147" width="10.140625" style="83" customWidth="1"/>
    <col min="6148" max="6148" width="8.85546875" style="83" customWidth="1"/>
    <col min="6149" max="6149" width="9.28515625" style="83" customWidth="1"/>
    <col min="6150" max="6154" width="16" style="83" customWidth="1"/>
    <col min="6155" max="6400" width="9.140625" style="83"/>
    <col min="6401" max="6401" width="42.42578125" style="83" customWidth="1"/>
    <col min="6402" max="6402" width="46.42578125" style="83" customWidth="1"/>
    <col min="6403" max="6403" width="10.140625" style="83" customWidth="1"/>
    <col min="6404" max="6404" width="8.85546875" style="83" customWidth="1"/>
    <col min="6405" max="6405" width="9.28515625" style="83" customWidth="1"/>
    <col min="6406" max="6410" width="16" style="83" customWidth="1"/>
    <col min="6411" max="6656" width="9.140625" style="83"/>
    <col min="6657" max="6657" width="42.42578125" style="83" customWidth="1"/>
    <col min="6658" max="6658" width="46.42578125" style="83" customWidth="1"/>
    <col min="6659" max="6659" width="10.140625" style="83" customWidth="1"/>
    <col min="6660" max="6660" width="8.85546875" style="83" customWidth="1"/>
    <col min="6661" max="6661" width="9.28515625" style="83" customWidth="1"/>
    <col min="6662" max="6666" width="16" style="83" customWidth="1"/>
    <col min="6667" max="6912" width="9.140625" style="83"/>
    <col min="6913" max="6913" width="42.42578125" style="83" customWidth="1"/>
    <col min="6914" max="6914" width="46.42578125" style="83" customWidth="1"/>
    <col min="6915" max="6915" width="10.140625" style="83" customWidth="1"/>
    <col min="6916" max="6916" width="8.85546875" style="83" customWidth="1"/>
    <col min="6917" max="6917" width="9.28515625" style="83" customWidth="1"/>
    <col min="6918" max="6922" width="16" style="83" customWidth="1"/>
    <col min="6923" max="7168" width="9.140625" style="83"/>
    <col min="7169" max="7169" width="42.42578125" style="83" customWidth="1"/>
    <col min="7170" max="7170" width="46.42578125" style="83" customWidth="1"/>
    <col min="7171" max="7171" width="10.140625" style="83" customWidth="1"/>
    <col min="7172" max="7172" width="8.85546875" style="83" customWidth="1"/>
    <col min="7173" max="7173" width="9.28515625" style="83" customWidth="1"/>
    <col min="7174" max="7178" width="16" style="83" customWidth="1"/>
    <col min="7179" max="7424" width="9.140625" style="83"/>
    <col min="7425" max="7425" width="42.42578125" style="83" customWidth="1"/>
    <col min="7426" max="7426" width="46.42578125" style="83" customWidth="1"/>
    <col min="7427" max="7427" width="10.140625" style="83" customWidth="1"/>
    <col min="7428" max="7428" width="8.85546875" style="83" customWidth="1"/>
    <col min="7429" max="7429" width="9.28515625" style="83" customWidth="1"/>
    <col min="7430" max="7434" width="16" style="83" customWidth="1"/>
    <col min="7435" max="7680" width="9.140625" style="83"/>
    <col min="7681" max="7681" width="42.42578125" style="83" customWidth="1"/>
    <col min="7682" max="7682" width="46.42578125" style="83" customWidth="1"/>
    <col min="7683" max="7683" width="10.140625" style="83" customWidth="1"/>
    <col min="7684" max="7684" width="8.85546875" style="83" customWidth="1"/>
    <col min="7685" max="7685" width="9.28515625" style="83" customWidth="1"/>
    <col min="7686" max="7690" width="16" style="83" customWidth="1"/>
    <col min="7691" max="7936" width="9.140625" style="83"/>
    <col min="7937" max="7937" width="42.42578125" style="83" customWidth="1"/>
    <col min="7938" max="7938" width="46.42578125" style="83" customWidth="1"/>
    <col min="7939" max="7939" width="10.140625" style="83" customWidth="1"/>
    <col min="7940" max="7940" width="8.85546875" style="83" customWidth="1"/>
    <col min="7941" max="7941" width="9.28515625" style="83" customWidth="1"/>
    <col min="7942" max="7946" width="16" style="83" customWidth="1"/>
    <col min="7947" max="8192" width="9.140625" style="83"/>
    <col min="8193" max="8193" width="42.42578125" style="83" customWidth="1"/>
    <col min="8194" max="8194" width="46.42578125" style="83" customWidth="1"/>
    <col min="8195" max="8195" width="10.140625" style="83" customWidth="1"/>
    <col min="8196" max="8196" width="8.85546875" style="83" customWidth="1"/>
    <col min="8197" max="8197" width="9.28515625" style="83" customWidth="1"/>
    <col min="8198" max="8202" width="16" style="83" customWidth="1"/>
    <col min="8203" max="8448" width="9.140625" style="83"/>
    <col min="8449" max="8449" width="42.42578125" style="83" customWidth="1"/>
    <col min="8450" max="8450" width="46.42578125" style="83" customWidth="1"/>
    <col min="8451" max="8451" width="10.140625" style="83" customWidth="1"/>
    <col min="8452" max="8452" width="8.85546875" style="83" customWidth="1"/>
    <col min="8453" max="8453" width="9.28515625" style="83" customWidth="1"/>
    <col min="8454" max="8458" width="16" style="83" customWidth="1"/>
    <col min="8459" max="8704" width="9.140625" style="83"/>
    <col min="8705" max="8705" width="42.42578125" style="83" customWidth="1"/>
    <col min="8706" max="8706" width="46.42578125" style="83" customWidth="1"/>
    <col min="8707" max="8707" width="10.140625" style="83" customWidth="1"/>
    <col min="8708" max="8708" width="8.85546875" style="83" customWidth="1"/>
    <col min="8709" max="8709" width="9.28515625" style="83" customWidth="1"/>
    <col min="8710" max="8714" width="16" style="83" customWidth="1"/>
    <col min="8715" max="8960" width="9.140625" style="83"/>
    <col min="8961" max="8961" width="42.42578125" style="83" customWidth="1"/>
    <col min="8962" max="8962" width="46.42578125" style="83" customWidth="1"/>
    <col min="8963" max="8963" width="10.140625" style="83" customWidth="1"/>
    <col min="8964" max="8964" width="8.85546875" style="83" customWidth="1"/>
    <col min="8965" max="8965" width="9.28515625" style="83" customWidth="1"/>
    <col min="8966" max="8970" width="16" style="83" customWidth="1"/>
    <col min="8971" max="9216" width="9.140625" style="83"/>
    <col min="9217" max="9217" width="42.42578125" style="83" customWidth="1"/>
    <col min="9218" max="9218" width="46.42578125" style="83" customWidth="1"/>
    <col min="9219" max="9219" width="10.140625" style="83" customWidth="1"/>
    <col min="9220" max="9220" width="8.85546875" style="83" customWidth="1"/>
    <col min="9221" max="9221" width="9.28515625" style="83" customWidth="1"/>
    <col min="9222" max="9226" width="16" style="83" customWidth="1"/>
    <col min="9227" max="9472" width="9.140625" style="83"/>
    <col min="9473" max="9473" width="42.42578125" style="83" customWidth="1"/>
    <col min="9474" max="9474" width="46.42578125" style="83" customWidth="1"/>
    <col min="9475" max="9475" width="10.140625" style="83" customWidth="1"/>
    <col min="9476" max="9476" width="8.85546875" style="83" customWidth="1"/>
    <col min="9477" max="9477" width="9.28515625" style="83" customWidth="1"/>
    <col min="9478" max="9482" width="16" style="83" customWidth="1"/>
    <col min="9483" max="9728" width="9.140625" style="83"/>
    <col min="9729" max="9729" width="42.42578125" style="83" customWidth="1"/>
    <col min="9730" max="9730" width="46.42578125" style="83" customWidth="1"/>
    <col min="9731" max="9731" width="10.140625" style="83" customWidth="1"/>
    <col min="9732" max="9732" width="8.85546875" style="83" customWidth="1"/>
    <col min="9733" max="9733" width="9.28515625" style="83" customWidth="1"/>
    <col min="9734" max="9738" width="16" style="83" customWidth="1"/>
    <col min="9739" max="9984" width="9.140625" style="83"/>
    <col min="9985" max="9985" width="42.42578125" style="83" customWidth="1"/>
    <col min="9986" max="9986" width="46.42578125" style="83" customWidth="1"/>
    <col min="9987" max="9987" width="10.140625" style="83" customWidth="1"/>
    <col min="9988" max="9988" width="8.85546875" style="83" customWidth="1"/>
    <col min="9989" max="9989" width="9.28515625" style="83" customWidth="1"/>
    <col min="9990" max="9994" width="16" style="83" customWidth="1"/>
    <col min="9995" max="10240" width="9.140625" style="83"/>
    <col min="10241" max="10241" width="42.42578125" style="83" customWidth="1"/>
    <col min="10242" max="10242" width="46.42578125" style="83" customWidth="1"/>
    <col min="10243" max="10243" width="10.140625" style="83" customWidth="1"/>
    <col min="10244" max="10244" width="8.85546875" style="83" customWidth="1"/>
    <col min="10245" max="10245" width="9.28515625" style="83" customWidth="1"/>
    <col min="10246" max="10250" width="16" style="83" customWidth="1"/>
    <col min="10251" max="10496" width="9.140625" style="83"/>
    <col min="10497" max="10497" width="42.42578125" style="83" customWidth="1"/>
    <col min="10498" max="10498" width="46.42578125" style="83" customWidth="1"/>
    <col min="10499" max="10499" width="10.140625" style="83" customWidth="1"/>
    <col min="10500" max="10500" width="8.85546875" style="83" customWidth="1"/>
    <col min="10501" max="10501" width="9.28515625" style="83" customWidth="1"/>
    <col min="10502" max="10506" width="16" style="83" customWidth="1"/>
    <col min="10507" max="10752" width="9.140625" style="83"/>
    <col min="10753" max="10753" width="42.42578125" style="83" customWidth="1"/>
    <col min="10754" max="10754" width="46.42578125" style="83" customWidth="1"/>
    <col min="10755" max="10755" width="10.140625" style="83" customWidth="1"/>
    <col min="10756" max="10756" width="8.85546875" style="83" customWidth="1"/>
    <col min="10757" max="10757" width="9.28515625" style="83" customWidth="1"/>
    <col min="10758" max="10762" width="16" style="83" customWidth="1"/>
    <col min="10763" max="11008" width="9.140625" style="83"/>
    <col min="11009" max="11009" width="42.42578125" style="83" customWidth="1"/>
    <col min="11010" max="11010" width="46.42578125" style="83" customWidth="1"/>
    <col min="11011" max="11011" width="10.140625" style="83" customWidth="1"/>
    <col min="11012" max="11012" width="8.85546875" style="83" customWidth="1"/>
    <col min="11013" max="11013" width="9.28515625" style="83" customWidth="1"/>
    <col min="11014" max="11018" width="16" style="83" customWidth="1"/>
    <col min="11019" max="11264" width="9.140625" style="83"/>
    <col min="11265" max="11265" width="42.42578125" style="83" customWidth="1"/>
    <col min="11266" max="11266" width="46.42578125" style="83" customWidth="1"/>
    <col min="11267" max="11267" width="10.140625" style="83" customWidth="1"/>
    <col min="11268" max="11268" width="8.85546875" style="83" customWidth="1"/>
    <col min="11269" max="11269" width="9.28515625" style="83" customWidth="1"/>
    <col min="11270" max="11274" width="16" style="83" customWidth="1"/>
    <col min="11275" max="11520" width="9.140625" style="83"/>
    <col min="11521" max="11521" width="42.42578125" style="83" customWidth="1"/>
    <col min="11522" max="11522" width="46.42578125" style="83" customWidth="1"/>
    <col min="11523" max="11523" width="10.140625" style="83" customWidth="1"/>
    <col min="11524" max="11524" width="8.85546875" style="83" customWidth="1"/>
    <col min="11525" max="11525" width="9.28515625" style="83" customWidth="1"/>
    <col min="11526" max="11530" width="16" style="83" customWidth="1"/>
    <col min="11531" max="11776" width="9.140625" style="83"/>
    <col min="11777" max="11777" width="42.42578125" style="83" customWidth="1"/>
    <col min="11778" max="11778" width="46.42578125" style="83" customWidth="1"/>
    <col min="11779" max="11779" width="10.140625" style="83" customWidth="1"/>
    <col min="11780" max="11780" width="8.85546875" style="83" customWidth="1"/>
    <col min="11781" max="11781" width="9.28515625" style="83" customWidth="1"/>
    <col min="11782" max="11786" width="16" style="83" customWidth="1"/>
    <col min="11787" max="12032" width="9.140625" style="83"/>
    <col min="12033" max="12033" width="42.42578125" style="83" customWidth="1"/>
    <col min="12034" max="12034" width="46.42578125" style="83" customWidth="1"/>
    <col min="12035" max="12035" width="10.140625" style="83" customWidth="1"/>
    <col min="12036" max="12036" width="8.85546875" style="83" customWidth="1"/>
    <col min="12037" max="12037" width="9.28515625" style="83" customWidth="1"/>
    <col min="12038" max="12042" width="16" style="83" customWidth="1"/>
    <col min="12043" max="12288" width="9.140625" style="83"/>
    <col min="12289" max="12289" width="42.42578125" style="83" customWidth="1"/>
    <col min="12290" max="12290" width="46.42578125" style="83" customWidth="1"/>
    <col min="12291" max="12291" width="10.140625" style="83" customWidth="1"/>
    <col min="12292" max="12292" width="8.85546875" style="83" customWidth="1"/>
    <col min="12293" max="12293" width="9.28515625" style="83" customWidth="1"/>
    <col min="12294" max="12298" width="16" style="83" customWidth="1"/>
    <col min="12299" max="12544" width="9.140625" style="83"/>
    <col min="12545" max="12545" width="42.42578125" style="83" customWidth="1"/>
    <col min="12546" max="12546" width="46.42578125" style="83" customWidth="1"/>
    <col min="12547" max="12547" width="10.140625" style="83" customWidth="1"/>
    <col min="12548" max="12548" width="8.85546875" style="83" customWidth="1"/>
    <col min="12549" max="12549" width="9.28515625" style="83" customWidth="1"/>
    <col min="12550" max="12554" width="16" style="83" customWidth="1"/>
    <col min="12555" max="12800" width="9.140625" style="83"/>
    <col min="12801" max="12801" width="42.42578125" style="83" customWidth="1"/>
    <col min="12802" max="12802" width="46.42578125" style="83" customWidth="1"/>
    <col min="12803" max="12803" width="10.140625" style="83" customWidth="1"/>
    <col min="12804" max="12804" width="8.85546875" style="83" customWidth="1"/>
    <col min="12805" max="12805" width="9.28515625" style="83" customWidth="1"/>
    <col min="12806" max="12810" width="16" style="83" customWidth="1"/>
    <col min="12811" max="13056" width="9.140625" style="83"/>
    <col min="13057" max="13057" width="42.42578125" style="83" customWidth="1"/>
    <col min="13058" max="13058" width="46.42578125" style="83" customWidth="1"/>
    <col min="13059" max="13059" width="10.140625" style="83" customWidth="1"/>
    <col min="13060" max="13060" width="8.85546875" style="83" customWidth="1"/>
    <col min="13061" max="13061" width="9.28515625" style="83" customWidth="1"/>
    <col min="13062" max="13066" width="16" style="83" customWidth="1"/>
    <col min="13067" max="13312" width="9.140625" style="83"/>
    <col min="13313" max="13313" width="42.42578125" style="83" customWidth="1"/>
    <col min="13314" max="13314" width="46.42578125" style="83" customWidth="1"/>
    <col min="13315" max="13315" width="10.140625" style="83" customWidth="1"/>
    <col min="13316" max="13316" width="8.85546875" style="83" customWidth="1"/>
    <col min="13317" max="13317" width="9.28515625" style="83" customWidth="1"/>
    <col min="13318" max="13322" width="16" style="83" customWidth="1"/>
    <col min="13323" max="13568" width="9.140625" style="83"/>
    <col min="13569" max="13569" width="42.42578125" style="83" customWidth="1"/>
    <col min="13570" max="13570" width="46.42578125" style="83" customWidth="1"/>
    <col min="13571" max="13571" width="10.140625" style="83" customWidth="1"/>
    <col min="13572" max="13572" width="8.85546875" style="83" customWidth="1"/>
    <col min="13573" max="13573" width="9.28515625" style="83" customWidth="1"/>
    <col min="13574" max="13578" width="16" style="83" customWidth="1"/>
    <col min="13579" max="13824" width="9.140625" style="83"/>
    <col min="13825" max="13825" width="42.42578125" style="83" customWidth="1"/>
    <col min="13826" max="13826" width="46.42578125" style="83" customWidth="1"/>
    <col min="13827" max="13827" width="10.140625" style="83" customWidth="1"/>
    <col min="13828" max="13828" width="8.85546875" style="83" customWidth="1"/>
    <col min="13829" max="13829" width="9.28515625" style="83" customWidth="1"/>
    <col min="13830" max="13834" width="16" style="83" customWidth="1"/>
    <col min="13835" max="14080" width="9.140625" style="83"/>
    <col min="14081" max="14081" width="42.42578125" style="83" customWidth="1"/>
    <col min="14082" max="14082" width="46.42578125" style="83" customWidth="1"/>
    <col min="14083" max="14083" width="10.140625" style="83" customWidth="1"/>
    <col min="14084" max="14084" width="8.85546875" style="83" customWidth="1"/>
    <col min="14085" max="14085" width="9.28515625" style="83" customWidth="1"/>
    <col min="14086" max="14090" width="16" style="83" customWidth="1"/>
    <col min="14091" max="14336" width="9.140625" style="83"/>
    <col min="14337" max="14337" width="42.42578125" style="83" customWidth="1"/>
    <col min="14338" max="14338" width="46.42578125" style="83" customWidth="1"/>
    <col min="14339" max="14339" width="10.140625" style="83" customWidth="1"/>
    <col min="14340" max="14340" width="8.85546875" style="83" customWidth="1"/>
    <col min="14341" max="14341" width="9.28515625" style="83" customWidth="1"/>
    <col min="14342" max="14346" width="16" style="83" customWidth="1"/>
    <col min="14347" max="14592" width="9.140625" style="83"/>
    <col min="14593" max="14593" width="42.42578125" style="83" customWidth="1"/>
    <col min="14594" max="14594" width="46.42578125" style="83" customWidth="1"/>
    <col min="14595" max="14595" width="10.140625" style="83" customWidth="1"/>
    <col min="14596" max="14596" width="8.85546875" style="83" customWidth="1"/>
    <col min="14597" max="14597" width="9.28515625" style="83" customWidth="1"/>
    <col min="14598" max="14602" width="16" style="83" customWidth="1"/>
    <col min="14603" max="14848" width="9.140625" style="83"/>
    <col min="14849" max="14849" width="42.42578125" style="83" customWidth="1"/>
    <col min="14850" max="14850" width="46.42578125" style="83" customWidth="1"/>
    <col min="14851" max="14851" width="10.140625" style="83" customWidth="1"/>
    <col min="14852" max="14852" width="8.85546875" style="83" customWidth="1"/>
    <col min="14853" max="14853" width="9.28515625" style="83" customWidth="1"/>
    <col min="14854" max="14858" width="16" style="83" customWidth="1"/>
    <col min="14859" max="15104" width="9.140625" style="83"/>
    <col min="15105" max="15105" width="42.42578125" style="83" customWidth="1"/>
    <col min="15106" max="15106" width="46.42578125" style="83" customWidth="1"/>
    <col min="15107" max="15107" width="10.140625" style="83" customWidth="1"/>
    <col min="15108" max="15108" width="8.85546875" style="83" customWidth="1"/>
    <col min="15109" max="15109" width="9.28515625" style="83" customWidth="1"/>
    <col min="15110" max="15114" width="16" style="83" customWidth="1"/>
    <col min="15115" max="15360" width="9.140625" style="83"/>
    <col min="15361" max="15361" width="42.42578125" style="83" customWidth="1"/>
    <col min="15362" max="15362" width="46.42578125" style="83" customWidth="1"/>
    <col min="15363" max="15363" width="10.140625" style="83" customWidth="1"/>
    <col min="15364" max="15364" width="8.85546875" style="83" customWidth="1"/>
    <col min="15365" max="15365" width="9.28515625" style="83" customWidth="1"/>
    <col min="15366" max="15370" width="16" style="83" customWidth="1"/>
    <col min="15371" max="15616" width="9.140625" style="83"/>
    <col min="15617" max="15617" width="42.42578125" style="83" customWidth="1"/>
    <col min="15618" max="15618" width="46.42578125" style="83" customWidth="1"/>
    <col min="15619" max="15619" width="10.140625" style="83" customWidth="1"/>
    <col min="15620" max="15620" width="8.85546875" style="83" customWidth="1"/>
    <col min="15621" max="15621" width="9.28515625" style="83" customWidth="1"/>
    <col min="15622" max="15626" width="16" style="83" customWidth="1"/>
    <col min="15627" max="15872" width="9.140625" style="83"/>
    <col min="15873" max="15873" width="42.42578125" style="83" customWidth="1"/>
    <col min="15874" max="15874" width="46.42578125" style="83" customWidth="1"/>
    <col min="15875" max="15875" width="10.140625" style="83" customWidth="1"/>
    <col min="15876" max="15876" width="8.85546875" style="83" customWidth="1"/>
    <col min="15877" max="15877" width="9.28515625" style="83" customWidth="1"/>
    <col min="15878" max="15882" width="16" style="83" customWidth="1"/>
    <col min="15883" max="16128" width="9.140625" style="83"/>
    <col min="16129" max="16129" width="42.42578125" style="83" customWidth="1"/>
    <col min="16130" max="16130" width="46.42578125" style="83" customWidth="1"/>
    <col min="16131" max="16131" width="10.140625" style="83" customWidth="1"/>
    <col min="16132" max="16132" width="8.85546875" style="83" customWidth="1"/>
    <col min="16133" max="16133" width="9.28515625" style="83" customWidth="1"/>
    <col min="16134" max="16138" width="16" style="83" customWidth="1"/>
    <col min="16139" max="16384" width="9.140625" style="83"/>
  </cols>
  <sheetData>
    <row r="1" spans="1:10" s="67" customFormat="1" ht="21.75" customHeight="1">
      <c r="A1" s="605" t="str">
        <f>'Elenco P.I.'!B2</f>
        <v>Comune di Arborea</v>
      </c>
      <c r="B1" s="606"/>
      <c r="C1" s="606"/>
      <c r="D1" s="606"/>
      <c r="E1" s="606"/>
      <c r="F1" s="606"/>
      <c r="G1" s="606"/>
      <c r="H1" s="606"/>
      <c r="I1" s="606"/>
      <c r="J1" s="607"/>
    </row>
    <row r="2" spans="1:10" s="67" customFormat="1" ht="19.5" customHeight="1">
      <c r="A2" s="68" t="s">
        <v>0</v>
      </c>
      <c r="B2" s="69"/>
      <c r="C2" s="70"/>
      <c r="D2" s="70"/>
      <c r="E2" s="70"/>
      <c r="F2" s="71" t="s">
        <v>225</v>
      </c>
      <c r="G2" s="71" t="s">
        <v>226</v>
      </c>
      <c r="H2" s="70"/>
      <c r="I2" s="71" t="s">
        <v>227</v>
      </c>
      <c r="J2" s="72"/>
    </row>
    <row r="3" spans="1:10" s="67" customFormat="1" ht="19.5" customHeight="1">
      <c r="A3" s="68" t="s">
        <v>228</v>
      </c>
      <c r="B3" s="73"/>
      <c r="C3" s="70"/>
      <c r="D3" s="70"/>
      <c r="E3" s="70"/>
      <c r="F3" s="74"/>
      <c r="G3" s="74"/>
      <c r="H3" s="70"/>
      <c r="I3" s="75">
        <v>2021</v>
      </c>
      <c r="J3" s="72"/>
    </row>
    <row r="4" spans="1:10" s="67" customFormat="1" ht="19.5" customHeight="1">
      <c r="A4" s="68" t="s">
        <v>229</v>
      </c>
      <c r="B4" s="76"/>
      <c r="C4" s="70"/>
      <c r="D4" s="70"/>
      <c r="E4" s="70"/>
      <c r="F4" s="70"/>
      <c r="G4" s="70"/>
      <c r="H4" s="70"/>
      <c r="I4" s="70"/>
      <c r="J4" s="72"/>
    </row>
    <row r="5" spans="1:10" ht="9.75" customHeight="1">
      <c r="A5" s="77"/>
      <c r="B5" s="78"/>
      <c r="C5" s="79"/>
      <c r="D5" s="79"/>
      <c r="E5" s="79"/>
      <c r="F5" s="79"/>
      <c r="G5" s="80"/>
      <c r="H5" s="81"/>
      <c r="I5" s="81"/>
      <c r="J5" s="82"/>
    </row>
    <row r="6" spans="1:10" ht="12.75" customHeight="1">
      <c r="A6" s="608" t="s">
        <v>230</v>
      </c>
      <c r="B6" s="608"/>
      <c r="C6" s="608"/>
      <c r="D6" s="608"/>
      <c r="E6" s="608"/>
      <c r="F6" s="610" t="s">
        <v>231</v>
      </c>
      <c r="G6" s="610"/>
      <c r="H6" s="610"/>
      <c r="I6" s="610"/>
      <c r="J6" s="610"/>
    </row>
    <row r="7" spans="1:10" ht="15.75" customHeight="1">
      <c r="A7" s="609"/>
      <c r="B7" s="609"/>
      <c r="C7" s="609"/>
      <c r="D7" s="609"/>
      <c r="E7" s="609"/>
      <c r="F7" s="273">
        <v>1</v>
      </c>
      <c r="G7" s="273">
        <v>2</v>
      </c>
      <c r="H7" s="273">
        <v>3</v>
      </c>
      <c r="I7" s="273">
        <v>4</v>
      </c>
      <c r="J7" s="273">
        <v>5</v>
      </c>
    </row>
    <row r="8" spans="1:10" ht="15.75" customHeight="1">
      <c r="A8" s="609"/>
      <c r="B8" s="609"/>
      <c r="C8" s="609"/>
      <c r="D8" s="609"/>
      <c r="E8" s="609"/>
      <c r="F8" s="85" t="s">
        <v>232</v>
      </c>
      <c r="G8" s="85" t="s">
        <v>233</v>
      </c>
      <c r="H8" s="86" t="s">
        <v>234</v>
      </c>
      <c r="I8" s="86" t="s">
        <v>235</v>
      </c>
      <c r="J8" s="86" t="s">
        <v>236</v>
      </c>
    </row>
    <row r="9" spans="1:10" ht="4.5" customHeight="1">
      <c r="A9" s="611"/>
      <c r="B9" s="611"/>
      <c r="C9" s="611"/>
      <c r="D9" s="611"/>
      <c r="E9" s="611"/>
      <c r="F9" s="611"/>
      <c r="G9" s="611"/>
      <c r="H9" s="611"/>
      <c r="I9" s="611"/>
      <c r="J9" s="611"/>
    </row>
    <row r="10" spans="1:10" ht="32.25" customHeight="1">
      <c r="A10" s="87" t="s">
        <v>237</v>
      </c>
      <c r="B10" s="87" t="s">
        <v>238</v>
      </c>
      <c r="C10" s="88" t="s">
        <v>239</v>
      </c>
      <c r="D10" s="88" t="s">
        <v>240</v>
      </c>
      <c r="E10" s="88" t="s">
        <v>241</v>
      </c>
      <c r="F10" s="88" t="s">
        <v>242</v>
      </c>
      <c r="G10" s="88" t="s">
        <v>57</v>
      </c>
      <c r="H10" s="88" t="s">
        <v>243</v>
      </c>
      <c r="I10" s="88" t="s">
        <v>244</v>
      </c>
      <c r="J10" s="88" t="s">
        <v>245</v>
      </c>
    </row>
    <row r="11" spans="1:10" ht="57.75" customHeight="1">
      <c r="A11" s="89" t="str">
        <f>Tecnico!B16</f>
        <v>Assicurare un'efficace acquisizione, gestione e programmazione delle risorse finanziarie dell'ente al fine di garantire la qualità dei servizi svolti e il rispetto dei piani e dei programmi della politica</v>
      </c>
      <c r="B11" s="90"/>
      <c r="C11" s="91"/>
      <c r="D11" s="92">
        <f t="shared" ref="D11:D20" si="0">E11/100</f>
        <v>0</v>
      </c>
      <c r="E11" s="93"/>
      <c r="F11" s="94" t="str">
        <f>IF(E11&lt;=20,"X","")</f>
        <v>X</v>
      </c>
      <c r="G11" s="94" t="str">
        <f>IF(AND(E11&gt;20,E11&lt;=50),"X","")</f>
        <v/>
      </c>
      <c r="H11" s="94" t="str">
        <f>IF(AND(E11&gt;50,E11&lt;=70),"X","")</f>
        <v/>
      </c>
      <c r="I11" s="94" t="str">
        <f>IF(AND(E11&gt;70,E11&lt;=90),"X","")</f>
        <v/>
      </c>
      <c r="J11" s="94" t="str">
        <f>IF(AND(E11&gt;90,E11&lt;=100),"X","")</f>
        <v/>
      </c>
    </row>
    <row r="12" spans="1:10" ht="105" customHeight="1">
      <c r="A12" s="89" t="str">
        <f>Tecnico!B17</f>
        <v>Attuazione delle misure previste dalla normativa  e del PTPC dell'ente in materia di Anticorruzione</v>
      </c>
      <c r="B12" s="96"/>
      <c r="C12" s="91"/>
      <c r="D12" s="92">
        <f t="shared" si="0"/>
        <v>0</v>
      </c>
      <c r="E12" s="93"/>
      <c r="F12" s="94" t="str">
        <f t="shared" ref="F12:F20" si="1">IF(E12&lt;=20,"X","")</f>
        <v>X</v>
      </c>
      <c r="G12" s="94" t="str">
        <f t="shared" ref="G12:G20" si="2">IF(AND(E12&gt;20,E12&lt;=50),"X","")</f>
        <v/>
      </c>
      <c r="H12" s="94" t="str">
        <f t="shared" ref="H12:H20" si="3">IF(AND(E12&gt;50,E12&lt;=70),"X","")</f>
        <v/>
      </c>
      <c r="I12" s="94" t="str">
        <f t="shared" ref="I12:I20" si="4">IF(AND(E12&gt;70,E12&lt;=90),"X","")</f>
        <v/>
      </c>
      <c r="J12" s="94" t="str">
        <f t="shared" ref="J12:J20" si="5">IF(AND(E12&gt;90,E12&lt;=100),"X","")</f>
        <v/>
      </c>
    </row>
    <row r="13" spans="1:10" ht="102.75" customHeight="1">
      <c r="A13" s="89" t="str">
        <f>Tecnico!B18</f>
        <v xml:space="preserve">Attuazione delle misure previste dalla normativa  dell'ente in materia di trasparenza </v>
      </c>
      <c r="B13" s="96"/>
      <c r="C13" s="93"/>
      <c r="D13" s="92">
        <f t="shared" si="0"/>
        <v>0</v>
      </c>
      <c r="E13" s="93"/>
      <c r="F13" s="94" t="str">
        <f t="shared" si="1"/>
        <v>X</v>
      </c>
      <c r="G13" s="94" t="str">
        <f t="shared" si="2"/>
        <v/>
      </c>
      <c r="H13" s="94" t="str">
        <f t="shared" si="3"/>
        <v/>
      </c>
      <c r="I13" s="94" t="str">
        <f t="shared" si="4"/>
        <v/>
      </c>
      <c r="J13" s="94" t="str">
        <f t="shared" si="5"/>
        <v/>
      </c>
    </row>
    <row r="14" spans="1:10" ht="80.25" customHeight="1">
      <c r="A14" s="89" t="str">
        <f>Tecnico!B19</f>
        <v>Assicurare un elevato standard degli atti amministrativi finalizzato a garantire la legittimità, regolarità e correttezza dell’azione amministrativa nonche di regolarità contabile degli atti mediante l'attuazione dei controlli cosi come previsto nel numero e con le modalità programmate nel regolamento sui controlli interni adottato dall'ente.</v>
      </c>
      <c r="B14" s="96"/>
      <c r="C14" s="93"/>
      <c r="D14" s="92">
        <f t="shared" si="0"/>
        <v>0</v>
      </c>
      <c r="E14" s="93"/>
      <c r="F14" s="94" t="str">
        <f t="shared" si="1"/>
        <v>X</v>
      </c>
      <c r="G14" s="94" t="str">
        <f t="shared" si="2"/>
        <v/>
      </c>
      <c r="H14" s="94" t="str">
        <f t="shared" si="3"/>
        <v/>
      </c>
      <c r="I14" s="94" t="str">
        <f t="shared" si="4"/>
        <v/>
      </c>
      <c r="J14" s="94" t="str">
        <f t="shared" si="5"/>
        <v/>
      </c>
    </row>
    <row r="15" spans="1:10" ht="57.75" customHeight="1">
      <c r="A15" s="89" t="str">
        <f>Tecnico!B20</f>
        <v>Informatizzazione</v>
      </c>
      <c r="B15" s="96"/>
      <c r="C15" s="93"/>
      <c r="D15" s="92">
        <f t="shared" si="0"/>
        <v>0</v>
      </c>
      <c r="E15" s="93"/>
      <c r="F15" s="94" t="str">
        <f t="shared" si="1"/>
        <v>X</v>
      </c>
      <c r="G15" s="94" t="str">
        <f t="shared" si="2"/>
        <v/>
      </c>
      <c r="H15" s="94" t="str">
        <f t="shared" si="3"/>
        <v/>
      </c>
      <c r="I15" s="94" t="str">
        <f t="shared" si="4"/>
        <v/>
      </c>
      <c r="J15" s="94" t="str">
        <f t="shared" si="5"/>
        <v/>
      </c>
    </row>
    <row r="16" spans="1:10" ht="100.5" hidden="1" customHeight="1">
      <c r="A16" s="89">
        <f>Tecnico!B21</f>
        <v>0</v>
      </c>
      <c r="B16" s="96"/>
      <c r="C16" s="93"/>
      <c r="D16" s="92">
        <f t="shared" si="0"/>
        <v>0</v>
      </c>
      <c r="E16" s="93"/>
      <c r="F16" s="94" t="str">
        <f t="shared" si="1"/>
        <v>X</v>
      </c>
      <c r="G16" s="94" t="str">
        <f t="shared" si="2"/>
        <v/>
      </c>
      <c r="H16" s="94" t="str">
        <f t="shared" si="3"/>
        <v/>
      </c>
      <c r="I16" s="94" t="str">
        <f t="shared" si="4"/>
        <v/>
      </c>
      <c r="J16" s="94" t="str">
        <f t="shared" si="5"/>
        <v/>
      </c>
    </row>
    <row r="17" spans="1:10" ht="88.5" hidden="1" customHeight="1">
      <c r="A17" s="89">
        <f>Tecnico!B22</f>
        <v>0</v>
      </c>
      <c r="B17" s="89"/>
      <c r="C17" s="93">
        <v>60</v>
      </c>
      <c r="D17" s="92">
        <f t="shared" si="0"/>
        <v>0</v>
      </c>
      <c r="E17" s="93"/>
      <c r="F17" s="94" t="str">
        <f t="shared" si="1"/>
        <v>X</v>
      </c>
      <c r="G17" s="94" t="str">
        <f t="shared" si="2"/>
        <v/>
      </c>
      <c r="H17" s="94" t="str">
        <f t="shared" si="3"/>
        <v/>
      </c>
      <c r="I17" s="94" t="str">
        <f t="shared" si="4"/>
        <v/>
      </c>
      <c r="J17" s="94" t="str">
        <f t="shared" si="5"/>
        <v/>
      </c>
    </row>
    <row r="18" spans="1:10" ht="26.25" hidden="1" customHeight="1">
      <c r="A18" s="89">
        <f>Tecnico!B23</f>
        <v>0</v>
      </c>
      <c r="B18" s="96"/>
      <c r="C18" s="93"/>
      <c r="D18" s="92">
        <f t="shared" si="0"/>
        <v>0</v>
      </c>
      <c r="E18" s="93"/>
      <c r="F18" s="94" t="str">
        <f t="shared" si="1"/>
        <v>X</v>
      </c>
      <c r="G18" s="94" t="str">
        <f t="shared" si="2"/>
        <v/>
      </c>
      <c r="H18" s="94" t="str">
        <f t="shared" si="3"/>
        <v/>
      </c>
      <c r="I18" s="94" t="str">
        <f t="shared" si="4"/>
        <v/>
      </c>
      <c r="J18" s="94" t="str">
        <f t="shared" si="5"/>
        <v/>
      </c>
    </row>
    <row r="19" spans="1:10" ht="26.25" hidden="1" customHeight="1">
      <c r="A19" s="89">
        <f>Tecnico!B24</f>
        <v>0</v>
      </c>
      <c r="B19" s="96"/>
      <c r="C19" s="93"/>
      <c r="D19" s="92">
        <f t="shared" si="0"/>
        <v>0</v>
      </c>
      <c r="E19" s="93"/>
      <c r="F19" s="94" t="str">
        <f t="shared" si="1"/>
        <v>X</v>
      </c>
      <c r="G19" s="94" t="str">
        <f t="shared" si="2"/>
        <v/>
      </c>
      <c r="H19" s="94" t="str">
        <f t="shared" si="3"/>
        <v/>
      </c>
      <c r="I19" s="94" t="str">
        <f t="shared" si="4"/>
        <v/>
      </c>
      <c r="J19" s="94" t="str">
        <f t="shared" si="5"/>
        <v/>
      </c>
    </row>
    <row r="20" spans="1:10" ht="26.25" hidden="1" customHeight="1">
      <c r="A20" s="89">
        <f>Tecnico!B25</f>
        <v>0</v>
      </c>
      <c r="B20" s="96"/>
      <c r="C20" s="93"/>
      <c r="D20" s="92">
        <f t="shared" si="0"/>
        <v>0</v>
      </c>
      <c r="E20" s="93"/>
      <c r="F20" s="94" t="str">
        <f t="shared" si="1"/>
        <v>X</v>
      </c>
      <c r="G20" s="94" t="str">
        <f t="shared" si="2"/>
        <v/>
      </c>
      <c r="H20" s="94" t="str">
        <f t="shared" si="3"/>
        <v/>
      </c>
      <c r="I20" s="94" t="str">
        <f t="shared" si="4"/>
        <v/>
      </c>
      <c r="J20" s="94" t="str">
        <f t="shared" si="5"/>
        <v/>
      </c>
    </row>
    <row r="21" spans="1:10">
      <c r="A21" s="97" t="s">
        <v>246</v>
      </c>
      <c r="B21" s="98" t="str">
        <f>IF(C21=60,"Pesatura Adeguata","Pesatura Inadeguata")</f>
        <v>Pesatura Adeguata</v>
      </c>
      <c r="C21" s="99">
        <f>SUM(C11:C20)</f>
        <v>60</v>
      </c>
      <c r="D21" s="99"/>
      <c r="E21" s="100">
        <f>SUM(G21:J21)/C21</f>
        <v>0</v>
      </c>
      <c r="F21" s="101"/>
      <c r="G21" s="102">
        <f>IF(G11="x",C11*D11)+IF(G12="x",C12*D12)+IF(G13="x",C13*D13)+IF(G14="x",C14*D14)+IF(G15="x",C15*D15)+IF(G16="x",C16*D16)+IF(G17="x",C17*D17)+IF(G18="x",C18*D18)+IF(G19="x",C19*D19)+IF(G20="x",C20*D20)</f>
        <v>0</v>
      </c>
      <c r="H21" s="102">
        <f>IF(H11="x",C11*D11)+IF(H12="x",C12*D12)+IF(H13="x",C13*D13)+IF(H14="x",C14*D14)+IF(H15="x",C15*D15)+IF(H16="x",C16*D16)+IF(H17="x",C17*D17)+IF(H18="x",C18*D18)+IF(H19="x",C19*D19)+IF(H20="x",C20*D20)</f>
        <v>0</v>
      </c>
      <c r="I21" s="102">
        <f>IF(I11="x",C11*D11)+IF(I12="x",C12*D12)+IF(I13="x",C13*D13)+IF(I14="x",C14*D14)+IF(I15="x",C15*D15)+IF(I16="x",C16*D16)+IF(I17="x",C17*D17)+IF(I18="x",C18*D18)+IF(I19="x",C19*D19)+IF(I20="x",C20*D20)</f>
        <v>0</v>
      </c>
      <c r="J21" s="102">
        <f>IF(J11="x",C11*D11)+IF(J12="x",C12*D12)+IF(J13="x",C13*D13)+IF(J14="x",C14*D14)+IF(J15="x",C15*D15)+IF(J16="x",C16*D16)+IF(J17="x",C17*D17)+IF(J18="x",C18*D18)+IF(J19="x",C19*D19)+IF(J19="x",C19*D19)</f>
        <v>0</v>
      </c>
    </row>
    <row r="22" spans="1:10" ht="3" customHeight="1">
      <c r="A22" s="611"/>
      <c r="B22" s="612"/>
      <c r="C22" s="612"/>
      <c r="D22" s="274"/>
      <c r="E22" s="611"/>
      <c r="F22" s="612"/>
      <c r="G22" s="612"/>
      <c r="H22" s="611"/>
      <c r="I22" s="612"/>
      <c r="J22" s="612"/>
    </row>
    <row r="23" spans="1:10" ht="42" customHeight="1">
      <c r="A23" s="87" t="s">
        <v>247</v>
      </c>
      <c r="B23" s="87" t="s">
        <v>238</v>
      </c>
      <c r="C23" s="88" t="s">
        <v>239</v>
      </c>
      <c r="D23" s="88" t="s">
        <v>240</v>
      </c>
      <c r="E23" s="88" t="s">
        <v>241</v>
      </c>
      <c r="F23" s="88" t="s">
        <v>242</v>
      </c>
      <c r="G23" s="88" t="s">
        <v>57</v>
      </c>
      <c r="H23" s="88" t="s">
        <v>243</v>
      </c>
      <c r="I23" s="88" t="s">
        <v>244</v>
      </c>
      <c r="J23" s="88" t="s">
        <v>245</v>
      </c>
    </row>
    <row r="24" spans="1:10" s="105" customFormat="1" ht="27" customHeight="1">
      <c r="A24" s="96"/>
      <c r="B24" s="95"/>
      <c r="C24" s="104">
        <v>20</v>
      </c>
      <c r="D24" s="92">
        <f>E24/100</f>
        <v>0</v>
      </c>
      <c r="E24" s="93"/>
      <c r="F24" s="94" t="str">
        <f t="shared" ref="F24:F34" si="6">IF(E24&lt;=20,"X","")</f>
        <v>X</v>
      </c>
      <c r="G24" s="94" t="str">
        <f t="shared" ref="G24:G34" si="7">IF(AND(E24&gt;20,E24&lt;=50),"X","")</f>
        <v/>
      </c>
      <c r="H24" s="94" t="str">
        <f t="shared" ref="H24:H34" si="8">IF(AND(E24&gt;50,E24&lt;=70),"X","")</f>
        <v/>
      </c>
      <c r="I24" s="94" t="str">
        <f t="shared" ref="I24:I34" si="9">IF(AND(E24&gt;70,E24&lt;=90),"X","")</f>
        <v/>
      </c>
      <c r="J24" s="94" t="str">
        <f>IF(AND(E24&gt;90,E24&lt;=100),"X","")</f>
        <v/>
      </c>
    </row>
    <row r="25" spans="1:10" s="105" customFormat="1" ht="27" customHeight="1">
      <c r="A25" s="96"/>
      <c r="B25" s="96"/>
      <c r="C25" s="104"/>
      <c r="D25" s="92">
        <f t="shared" ref="D25:D31" si="10">E25/100</f>
        <v>0</v>
      </c>
      <c r="E25" s="93"/>
      <c r="F25" s="94" t="str">
        <f t="shared" si="6"/>
        <v>X</v>
      </c>
      <c r="G25" s="94" t="str">
        <f t="shared" si="7"/>
        <v/>
      </c>
      <c r="H25" s="94" t="str">
        <f t="shared" si="8"/>
        <v/>
      </c>
      <c r="I25" s="94" t="str">
        <f t="shared" si="9"/>
        <v/>
      </c>
      <c r="J25" s="94" t="str">
        <f t="shared" ref="J25:J31" si="11">IF(AND(E25&gt;90,E25&lt;=100),"X","")</f>
        <v/>
      </c>
    </row>
    <row r="26" spans="1:10" s="105" customFormat="1" ht="27" customHeight="1">
      <c r="A26" s="96"/>
      <c r="B26" s="96"/>
      <c r="C26" s="104"/>
      <c r="D26" s="92">
        <f t="shared" si="10"/>
        <v>0</v>
      </c>
      <c r="E26" s="93"/>
      <c r="F26" s="94" t="str">
        <f t="shared" si="6"/>
        <v>X</v>
      </c>
      <c r="G26" s="94" t="str">
        <f t="shared" si="7"/>
        <v/>
      </c>
      <c r="H26" s="94" t="str">
        <f t="shared" si="8"/>
        <v/>
      </c>
      <c r="I26" s="94" t="str">
        <f t="shared" si="9"/>
        <v/>
      </c>
      <c r="J26" s="94" t="str">
        <f t="shared" si="11"/>
        <v/>
      </c>
    </row>
    <row r="27" spans="1:10" s="105" customFormat="1" ht="27" customHeight="1">
      <c r="A27" s="96"/>
      <c r="B27" s="96"/>
      <c r="C27" s="104"/>
      <c r="D27" s="92">
        <f t="shared" si="10"/>
        <v>0</v>
      </c>
      <c r="E27" s="93"/>
      <c r="F27" s="94" t="str">
        <f t="shared" si="6"/>
        <v>X</v>
      </c>
      <c r="G27" s="94" t="str">
        <f t="shared" si="7"/>
        <v/>
      </c>
      <c r="H27" s="94" t="str">
        <f t="shared" si="8"/>
        <v/>
      </c>
      <c r="I27" s="94" t="str">
        <f t="shared" si="9"/>
        <v/>
      </c>
      <c r="J27" s="94" t="str">
        <f t="shared" si="11"/>
        <v/>
      </c>
    </row>
    <row r="28" spans="1:10" s="105" customFormat="1" ht="27" customHeight="1">
      <c r="A28" s="96"/>
      <c r="B28" s="96"/>
      <c r="C28" s="106"/>
      <c r="D28" s="92">
        <f t="shared" si="10"/>
        <v>0</v>
      </c>
      <c r="E28" s="93"/>
      <c r="F28" s="94" t="str">
        <f t="shared" si="6"/>
        <v>X</v>
      </c>
      <c r="G28" s="94" t="str">
        <f t="shared" si="7"/>
        <v/>
      </c>
      <c r="H28" s="94" t="str">
        <f t="shared" si="8"/>
        <v/>
      </c>
      <c r="I28" s="94" t="str">
        <f t="shared" si="9"/>
        <v/>
      </c>
      <c r="J28" s="94" t="str">
        <f t="shared" si="11"/>
        <v/>
      </c>
    </row>
    <row r="29" spans="1:10" s="105" customFormat="1" ht="27" customHeight="1">
      <c r="A29" s="96"/>
      <c r="B29" s="96"/>
      <c r="C29" s="106"/>
      <c r="D29" s="92">
        <f t="shared" si="10"/>
        <v>0</v>
      </c>
      <c r="E29" s="93"/>
      <c r="F29" s="94" t="str">
        <f t="shared" si="6"/>
        <v>X</v>
      </c>
      <c r="G29" s="94" t="str">
        <f t="shared" si="7"/>
        <v/>
      </c>
      <c r="H29" s="94" t="str">
        <f t="shared" si="8"/>
        <v/>
      </c>
      <c r="I29" s="94" t="str">
        <f t="shared" si="9"/>
        <v/>
      </c>
      <c r="J29" s="94" t="str">
        <f t="shared" si="11"/>
        <v/>
      </c>
    </row>
    <row r="30" spans="1:10" s="105" customFormat="1" ht="27" customHeight="1">
      <c r="A30" s="96"/>
      <c r="B30" s="96"/>
      <c r="C30" s="106"/>
      <c r="D30" s="92">
        <f t="shared" si="10"/>
        <v>0</v>
      </c>
      <c r="E30" s="93"/>
      <c r="F30" s="94" t="str">
        <f t="shared" si="6"/>
        <v>X</v>
      </c>
      <c r="G30" s="94" t="str">
        <f t="shared" si="7"/>
        <v/>
      </c>
      <c r="H30" s="94" t="str">
        <f t="shared" si="8"/>
        <v/>
      </c>
      <c r="I30" s="94" t="str">
        <f t="shared" si="9"/>
        <v/>
      </c>
      <c r="J30" s="94" t="str">
        <f t="shared" si="11"/>
        <v/>
      </c>
    </row>
    <row r="31" spans="1:10" s="105" customFormat="1" ht="27" customHeight="1">
      <c r="A31" s="96"/>
      <c r="B31" s="96"/>
      <c r="C31" s="106"/>
      <c r="D31" s="92">
        <f t="shared" si="10"/>
        <v>0</v>
      </c>
      <c r="E31" s="93"/>
      <c r="F31" s="94" t="str">
        <f t="shared" si="6"/>
        <v>X</v>
      </c>
      <c r="G31" s="94" t="str">
        <f t="shared" si="7"/>
        <v/>
      </c>
      <c r="H31" s="94" t="str">
        <f t="shared" si="8"/>
        <v/>
      </c>
      <c r="I31" s="94" t="str">
        <f t="shared" si="9"/>
        <v/>
      </c>
      <c r="J31" s="94" t="str">
        <f t="shared" si="11"/>
        <v/>
      </c>
    </row>
    <row r="32" spans="1:10" ht="42" customHeight="1">
      <c r="A32" s="273" t="s">
        <v>248</v>
      </c>
      <c r="B32" s="273" t="s">
        <v>249</v>
      </c>
      <c r="C32" s="88" t="s">
        <v>239</v>
      </c>
      <c r="D32" s="88" t="s">
        <v>240</v>
      </c>
      <c r="E32" s="88" t="s">
        <v>241</v>
      </c>
      <c r="F32" s="107" t="s">
        <v>250</v>
      </c>
      <c r="G32" s="107" t="s">
        <v>251</v>
      </c>
      <c r="H32" s="107" t="s">
        <v>252</v>
      </c>
      <c r="I32" s="107" t="s">
        <v>253</v>
      </c>
      <c r="J32" s="107" t="s">
        <v>254</v>
      </c>
    </row>
    <row r="33" spans="1:11" s="105" customFormat="1" ht="49.5" customHeight="1">
      <c r="A33" s="96" t="s">
        <v>317</v>
      </c>
      <c r="B33" s="96" t="s">
        <v>318</v>
      </c>
      <c r="C33" s="106">
        <v>20</v>
      </c>
      <c r="D33" s="92">
        <f>E33/100</f>
        <v>0</v>
      </c>
      <c r="E33" s="93"/>
      <c r="F33" s="94" t="str">
        <f t="shared" si="6"/>
        <v>X</v>
      </c>
      <c r="G33" s="94" t="str">
        <f t="shared" si="7"/>
        <v/>
      </c>
      <c r="H33" s="94" t="str">
        <f t="shared" si="8"/>
        <v/>
      </c>
      <c r="I33" s="94" t="str">
        <f t="shared" si="9"/>
        <v/>
      </c>
      <c r="J33" s="94" t="str">
        <f t="shared" ref="J33:J39" si="12">IF(AND(E33&gt;90,E33&lt;=100),"X","")</f>
        <v/>
      </c>
    </row>
    <row r="34" spans="1:11" s="105" customFormat="1" ht="18.75" customHeight="1">
      <c r="A34" s="96"/>
      <c r="B34" s="96"/>
      <c r="C34" s="106"/>
      <c r="D34" s="92">
        <f t="shared" ref="D34:D39" si="13">E34/100</f>
        <v>0</v>
      </c>
      <c r="E34" s="93"/>
      <c r="F34" s="94" t="str">
        <f t="shared" si="6"/>
        <v>X</v>
      </c>
      <c r="G34" s="94" t="str">
        <f t="shared" si="7"/>
        <v/>
      </c>
      <c r="H34" s="94" t="str">
        <f t="shared" si="8"/>
        <v/>
      </c>
      <c r="I34" s="94" t="str">
        <f t="shared" si="9"/>
        <v/>
      </c>
      <c r="J34" s="94" t="str">
        <f t="shared" si="12"/>
        <v/>
      </c>
    </row>
    <row r="35" spans="1:11" s="105" customFormat="1" ht="18.75" customHeight="1">
      <c r="A35" s="96"/>
      <c r="B35" s="96"/>
      <c r="C35" s="106"/>
      <c r="D35" s="92">
        <f t="shared" si="13"/>
        <v>0</v>
      </c>
      <c r="E35" s="93"/>
      <c r="F35" s="94" t="str">
        <f>IF(E35&lt;=20,"X","")</f>
        <v>X</v>
      </c>
      <c r="G35" s="94" t="str">
        <f>IF(AND(E35&gt;20,E35&lt;=50),"X","")</f>
        <v/>
      </c>
      <c r="H35" s="94" t="str">
        <f>IF(AND(E35&gt;50,E35&lt;=70),"X","")</f>
        <v/>
      </c>
      <c r="I35" s="94" t="str">
        <f>IF(AND(E35&gt;70,E35&lt;=90),"X","")</f>
        <v/>
      </c>
      <c r="J35" s="94" t="str">
        <f t="shared" si="12"/>
        <v/>
      </c>
    </row>
    <row r="36" spans="1:11" s="105" customFormat="1" ht="18.75" customHeight="1">
      <c r="A36" s="96"/>
      <c r="B36" s="96"/>
      <c r="C36" s="106"/>
      <c r="D36" s="92">
        <f t="shared" si="13"/>
        <v>0</v>
      </c>
      <c r="E36" s="93"/>
      <c r="F36" s="94" t="str">
        <f>IF(E36&lt;=20,"X","")</f>
        <v>X</v>
      </c>
      <c r="G36" s="94" t="str">
        <f>IF(AND(E36&gt;20,E36&lt;=50),"X","")</f>
        <v/>
      </c>
      <c r="H36" s="94" t="str">
        <f>IF(AND(E36&gt;50,E36&lt;=70),"X","")</f>
        <v/>
      </c>
      <c r="I36" s="94" t="str">
        <f>IF(AND(E36&gt;70,E36&lt;=90),"X","")</f>
        <v/>
      </c>
      <c r="J36" s="94" t="str">
        <f t="shared" si="12"/>
        <v/>
      </c>
    </row>
    <row r="37" spans="1:11" s="105" customFormat="1" ht="18.75" customHeight="1">
      <c r="A37" s="96"/>
      <c r="B37" s="96"/>
      <c r="C37" s="106"/>
      <c r="D37" s="92">
        <f t="shared" si="13"/>
        <v>0</v>
      </c>
      <c r="E37" s="93"/>
      <c r="F37" s="94" t="str">
        <f>IF(E37&lt;=20,"X","")</f>
        <v>X</v>
      </c>
      <c r="G37" s="94" t="str">
        <f>IF(AND(E37&gt;20,E37&lt;=50),"X","")</f>
        <v/>
      </c>
      <c r="H37" s="94" t="str">
        <f>IF(AND(E37&gt;50,E37&lt;=70),"X","")</f>
        <v/>
      </c>
      <c r="I37" s="94" t="str">
        <f>IF(AND(E37&gt;70,E37&lt;=90),"X","")</f>
        <v/>
      </c>
      <c r="J37" s="94" t="str">
        <f t="shared" si="12"/>
        <v/>
      </c>
    </row>
    <row r="38" spans="1:11" s="105" customFormat="1" ht="18.75" customHeight="1">
      <c r="A38" s="96"/>
      <c r="B38" s="96"/>
      <c r="C38" s="106"/>
      <c r="D38" s="92">
        <f t="shared" si="13"/>
        <v>0</v>
      </c>
      <c r="E38" s="93"/>
      <c r="F38" s="94" t="str">
        <f>IF(E38&lt;=20,"X","")</f>
        <v>X</v>
      </c>
      <c r="G38" s="94" t="str">
        <f>IF(AND(E38&gt;20,E38&lt;=50),"X","")</f>
        <v/>
      </c>
      <c r="H38" s="94" t="str">
        <f>IF(AND(E38&gt;50,E38&lt;=70),"X","")</f>
        <v/>
      </c>
      <c r="I38" s="94" t="str">
        <f>IF(AND(E38&gt;70,E38&lt;=90),"X","")</f>
        <v/>
      </c>
      <c r="J38" s="94" t="str">
        <f t="shared" si="12"/>
        <v/>
      </c>
    </row>
    <row r="39" spans="1:11" s="105" customFormat="1" ht="18.75" customHeight="1">
      <c r="A39" s="96"/>
      <c r="B39" s="96"/>
      <c r="C39" s="106"/>
      <c r="D39" s="92">
        <f t="shared" si="13"/>
        <v>0</v>
      </c>
      <c r="E39" s="93"/>
      <c r="F39" s="94" t="str">
        <f>IF(E39&lt;=20,"X","")</f>
        <v>X</v>
      </c>
      <c r="G39" s="94" t="str">
        <f>IF(AND(E39&gt;20,E39&lt;=50),"X","")</f>
        <v/>
      </c>
      <c r="H39" s="94" t="str">
        <f>IF(AND(E39&gt;50,E39&lt;=70),"X","")</f>
        <v/>
      </c>
      <c r="I39" s="94" t="str">
        <f>IF(AND(E39&gt;70,E39&lt;=90),"X","")</f>
        <v/>
      </c>
      <c r="J39" s="94" t="str">
        <f t="shared" si="12"/>
        <v/>
      </c>
    </row>
    <row r="40" spans="1:11" ht="25.5">
      <c r="A40" s="97" t="s">
        <v>255</v>
      </c>
      <c r="B40" s="98" t="str">
        <f>IF(C40=40,"Pesatura Adeguata","Pesatura Inadeguata")</f>
        <v>Pesatura Adeguata</v>
      </c>
      <c r="C40" s="106">
        <f>SUM(C24:C35)</f>
        <v>40</v>
      </c>
      <c r="D40" s="273"/>
      <c r="E40" s="100">
        <f>SUM(G40:J40)/C40</f>
        <v>0</v>
      </c>
      <c r="F40" s="108"/>
      <c r="G40" s="109">
        <f>IF(G24="x",C24*D24)+IF(G25="x",C25*D25)+IF(G26="x",C26*D26)+IF(G27="x",C27*D27)+IF(G28="x",C28*D28)+IF(G29="x",C29*D29)+IF(G30="x",C30*D30)+IF(G31="x",C31*D31)+IF(G33="x",C33*D33)+IF(G34="x",C34*D34)+IF(G35="x",C35*D35)+IF(G36="x",C36*D36)+IF(G37="x",C37*D37)+IF(G38="x",C38*D38)+IF(G39="x",C39*D39)</f>
        <v>0</v>
      </c>
      <c r="H40" s="109">
        <f>IF(H24="x",C24*D24)+IF(H25="x",C25*D25)+IF(H26="x",C26*D26)+IF(H27="x",C27*D27)+IF(H28="x",C28*D28)+IF(H29="x",C29*D29)+IF(H30="x",C30*D30)+IF(H31="x",C31*D31)+IF(H33="x",C33*D33)+IF(H34="x",C34*D34)+IF(H35="x",C35*D35)+IF(H36="x",C36*D36)+IF(H37="x",C37*D37)+IF(H38="x",C38*D38)+IF(H39="x",C39*D39)</f>
        <v>0</v>
      </c>
      <c r="I40" s="109">
        <f>IF(I24="x",C24*D24)+IF(I25="x",C25*D25)+IF(I26="x",C26*D26)+IF(I27="x",C27*D27)+IF(I28="x",C28*D28)+IF(I29="x",C29*D29)+IF(I30="x",C30*D30)+IF(I31="x",C31*D31)+IF(I33="x",C33*D33)+IF(I34="x",C34*D34)+IF(I35="x",C35*D35)+IF(I36="x",C36*D36)+IF(I37="x",C37*D37)+IF(I38="x",C38*D38)+IF(I39="x",C39*D39)</f>
        <v>0</v>
      </c>
      <c r="J40" s="109">
        <f>IF(J24="x",C24*D24)+IF(J25="x",C25*D25)+IF(J26="x",C26*D26)+IF(J27="x",C27*D27)+IF(J28="x",C28*D28)+IF(J29="x",C29*D29)+IF(J30="x",C30*D30)+IF(J31="x",C31*D31)+IF(J33="x",C33*D33)+IF(J34="x",C34*D34)+IF(J35="x",C35*D35)+IF(J36="x",C36*D36)+IF(J37="x",C37*D37)+IF(J38="x",C38*D38)+IF(J39="x",C39*D39)</f>
        <v>0</v>
      </c>
    </row>
    <row r="41" spans="1:11" s="117" customFormat="1" ht="18" customHeight="1">
      <c r="A41" s="110"/>
      <c r="B41" s="111"/>
      <c r="C41" s="112"/>
      <c r="D41" s="112" t="s">
        <v>256</v>
      </c>
      <c r="E41" s="113"/>
      <c r="F41" s="114"/>
      <c r="G41" s="114"/>
      <c r="H41" s="114"/>
      <c r="I41" s="114"/>
      <c r="J41" s="115"/>
      <c r="K41" s="116"/>
    </row>
    <row r="42" spans="1:11" ht="16.5" customHeight="1">
      <c r="A42" s="601" t="s">
        <v>257</v>
      </c>
      <c r="B42" s="602"/>
      <c r="C42" s="99">
        <f>SUM(G21:J21)</f>
        <v>0</v>
      </c>
      <c r="D42" s="118">
        <f>C42/60</f>
        <v>0</v>
      </c>
      <c r="E42" s="119"/>
      <c r="F42" s="120"/>
      <c r="G42" s="120"/>
      <c r="H42" s="120"/>
      <c r="I42" s="120"/>
      <c r="J42" s="121"/>
      <c r="K42" s="122"/>
    </row>
    <row r="43" spans="1:11" ht="17.25" customHeight="1">
      <c r="A43" s="123" t="s">
        <v>200</v>
      </c>
      <c r="B43" s="124"/>
      <c r="C43" s="125"/>
      <c r="D43" s="125"/>
      <c r="E43" s="603" t="s">
        <v>258</v>
      </c>
      <c r="F43" s="603"/>
      <c r="G43" s="604"/>
      <c r="H43" s="126">
        <f>C42+C44</f>
        <v>0</v>
      </c>
      <c r="I43" s="125" t="s">
        <v>259</v>
      </c>
      <c r="J43" s="127"/>
      <c r="K43" s="122"/>
    </row>
    <row r="44" spans="1:11" ht="16.5" customHeight="1">
      <c r="A44" s="601" t="s">
        <v>260</v>
      </c>
      <c r="B44" s="602"/>
      <c r="C44" s="99">
        <f>SUM(F40:J40)</f>
        <v>0</v>
      </c>
      <c r="D44" s="118" t="s">
        <v>256</v>
      </c>
      <c r="E44" s="119"/>
      <c r="F44" s="120"/>
      <c r="G44" s="120"/>
      <c r="H44" s="120"/>
      <c r="I44" s="120"/>
      <c r="J44" s="121"/>
      <c r="K44" s="122"/>
    </row>
    <row r="45" spans="1:11" ht="26.25" customHeight="1">
      <c r="A45" s="128"/>
      <c r="B45" s="129"/>
      <c r="C45" s="129"/>
      <c r="D45" s="129"/>
      <c r="E45" s="130"/>
      <c r="F45" s="131"/>
      <c r="G45" s="131"/>
      <c r="H45" s="131"/>
      <c r="I45" s="131"/>
      <c r="J45" s="132"/>
      <c r="K45" s="122"/>
    </row>
  </sheetData>
  <mergeCells count="10">
    <mergeCell ref="A42:B42"/>
    <mergeCell ref="E43:G43"/>
    <mergeCell ref="A44:B44"/>
    <mergeCell ref="A1:J1"/>
    <mergeCell ref="A6:E8"/>
    <mergeCell ref="F6:J6"/>
    <mergeCell ref="A9:J9"/>
    <mergeCell ref="A22:C22"/>
    <mergeCell ref="E22:G22"/>
    <mergeCell ref="H22:J22"/>
  </mergeCells>
  <conditionalFormatting sqref="B21 B40:B41">
    <cfRule type="cellIs" dxfId="371" priority="31" stopIfTrue="1" operator="equal">
      <formula>"Pesatura Inadeguata"</formula>
    </cfRule>
  </conditionalFormatting>
  <conditionalFormatting sqref="F11">
    <cfRule type="cellIs" dxfId="370" priority="30" stopIfTrue="1" operator="equal">
      <formula>"x"</formula>
    </cfRule>
  </conditionalFormatting>
  <conditionalFormatting sqref="G11">
    <cfRule type="cellIs" dxfId="369" priority="27" stopIfTrue="1" operator="equal">
      <formula>"x"</formula>
    </cfRule>
    <cfRule type="cellIs" dxfId="368" priority="29" stopIfTrue="1" operator="equal">
      <formula>"x"</formula>
    </cfRule>
  </conditionalFormatting>
  <conditionalFormatting sqref="H11">
    <cfRule type="cellIs" dxfId="367" priority="28" stopIfTrue="1" operator="equal">
      <formula>"x"</formula>
    </cfRule>
  </conditionalFormatting>
  <conditionalFormatting sqref="I11">
    <cfRule type="cellIs" dxfId="366" priority="26" stopIfTrue="1" operator="equal">
      <formula>"x"</formula>
    </cfRule>
  </conditionalFormatting>
  <conditionalFormatting sqref="J11">
    <cfRule type="cellIs" dxfId="365" priority="25" stopIfTrue="1" operator="equal">
      <formula>"x"</formula>
    </cfRule>
  </conditionalFormatting>
  <conditionalFormatting sqref="F12">
    <cfRule type="cellIs" dxfId="364" priority="24" stopIfTrue="1" operator="equal">
      <formula>"x"</formula>
    </cfRule>
  </conditionalFormatting>
  <conditionalFormatting sqref="G12">
    <cfRule type="cellIs" dxfId="363" priority="21" stopIfTrue="1" operator="equal">
      <formula>"x"</formula>
    </cfRule>
    <cfRule type="cellIs" dxfId="362" priority="23" stopIfTrue="1" operator="equal">
      <formula>"x"</formula>
    </cfRule>
  </conditionalFormatting>
  <conditionalFormatting sqref="H12">
    <cfRule type="cellIs" dxfId="361" priority="22" stopIfTrue="1" operator="equal">
      <formula>"x"</formula>
    </cfRule>
  </conditionalFormatting>
  <conditionalFormatting sqref="I12">
    <cfRule type="cellIs" dxfId="360" priority="20" stopIfTrue="1" operator="equal">
      <formula>"x"</formula>
    </cfRule>
  </conditionalFormatting>
  <conditionalFormatting sqref="J12">
    <cfRule type="cellIs" dxfId="359" priority="19" stopIfTrue="1" operator="equal">
      <formula>"x"</formula>
    </cfRule>
  </conditionalFormatting>
  <conditionalFormatting sqref="F24:F31">
    <cfRule type="cellIs" dxfId="358" priority="18" stopIfTrue="1" operator="equal">
      <formula>"x"</formula>
    </cfRule>
  </conditionalFormatting>
  <conditionalFormatting sqref="G24:G31">
    <cfRule type="cellIs" dxfId="357" priority="15" stopIfTrue="1" operator="equal">
      <formula>"x"</formula>
    </cfRule>
    <cfRule type="cellIs" dxfId="356" priority="17" stopIfTrue="1" operator="equal">
      <formula>"x"</formula>
    </cfRule>
  </conditionalFormatting>
  <conditionalFormatting sqref="H24:H31">
    <cfRule type="cellIs" dxfId="355" priority="16" stopIfTrue="1" operator="equal">
      <formula>"x"</formula>
    </cfRule>
  </conditionalFormatting>
  <conditionalFormatting sqref="I24:I31">
    <cfRule type="cellIs" dxfId="354" priority="14" stopIfTrue="1" operator="equal">
      <formula>"x"</formula>
    </cfRule>
  </conditionalFormatting>
  <conditionalFormatting sqref="J24:J31">
    <cfRule type="cellIs" dxfId="353" priority="13" stopIfTrue="1" operator="equal">
      <formula>"x"</formula>
    </cfRule>
  </conditionalFormatting>
  <conditionalFormatting sqref="F33:F39">
    <cfRule type="cellIs" dxfId="352" priority="12" stopIfTrue="1" operator="equal">
      <formula>"x"</formula>
    </cfRule>
  </conditionalFormatting>
  <conditionalFormatting sqref="G33:G39">
    <cfRule type="cellIs" dxfId="351" priority="9" stopIfTrue="1" operator="equal">
      <formula>"x"</formula>
    </cfRule>
    <cfRule type="cellIs" dxfId="350" priority="11" stopIfTrue="1" operator="equal">
      <formula>"x"</formula>
    </cfRule>
  </conditionalFormatting>
  <conditionalFormatting sqref="H33:H39">
    <cfRule type="cellIs" dxfId="349" priority="10" stopIfTrue="1" operator="equal">
      <formula>"x"</formula>
    </cfRule>
  </conditionalFormatting>
  <conditionalFormatting sqref="I33:I39">
    <cfRule type="cellIs" dxfId="348" priority="8" stopIfTrue="1" operator="equal">
      <formula>"x"</formula>
    </cfRule>
  </conditionalFormatting>
  <conditionalFormatting sqref="J33:J39">
    <cfRule type="cellIs" dxfId="347" priority="7" stopIfTrue="1" operator="equal">
      <formula>"x"</formula>
    </cfRule>
  </conditionalFormatting>
  <conditionalFormatting sqref="F13:F20">
    <cfRule type="cellIs" dxfId="346" priority="6" stopIfTrue="1" operator="equal">
      <formula>"x"</formula>
    </cfRule>
  </conditionalFormatting>
  <conditionalFormatting sqref="G13:G20">
    <cfRule type="cellIs" dxfId="345" priority="3" stopIfTrue="1" operator="equal">
      <formula>"x"</formula>
    </cfRule>
    <cfRule type="cellIs" dxfId="344" priority="5" stopIfTrue="1" operator="equal">
      <formula>"x"</formula>
    </cfRule>
  </conditionalFormatting>
  <conditionalFormatting sqref="H13:H20">
    <cfRule type="cellIs" dxfId="343" priority="4" stopIfTrue="1" operator="equal">
      <formula>"x"</formula>
    </cfRule>
  </conditionalFormatting>
  <conditionalFormatting sqref="I13:I20">
    <cfRule type="cellIs" dxfId="342" priority="2" stopIfTrue="1" operator="equal">
      <formula>"x"</formula>
    </cfRule>
  </conditionalFormatting>
  <conditionalFormatting sqref="J13:J20">
    <cfRule type="cellIs" dxfId="341" priority="1" stopIfTrue="1" operator="equal">
      <formula>"x"</formula>
    </cfRule>
  </conditionalFormatting>
  <dataValidations count="2">
    <dataValidation type="list" allowBlank="1" showInputMessage="1" showErrorMessage="1" sqref="WVI983072:WVI983079 IW32:IW39 SS32:SS39 ACO32:ACO39 AMK32:AMK39 AWG32:AWG39 BGC32:BGC39 BPY32:BPY39 BZU32:BZU39 CJQ32:CJQ39 CTM32:CTM39 DDI32:DDI39 DNE32:DNE39 DXA32:DXA39 EGW32:EGW39 EQS32:EQS39 FAO32:FAO39 FKK32:FKK39 FUG32:FUG39 GEC32:GEC39 GNY32:GNY39 GXU32:GXU39 HHQ32:HHQ39 HRM32:HRM39 IBI32:IBI39 ILE32:ILE39 IVA32:IVA39 JEW32:JEW39 JOS32:JOS39 JYO32:JYO39 KIK32:KIK39 KSG32:KSG39 LCC32:LCC39 LLY32:LLY39 LVU32:LVU39 MFQ32:MFQ39 MPM32:MPM39 MZI32:MZI39 NJE32:NJE39 NTA32:NTA39 OCW32:OCW39 OMS32:OMS39 OWO32:OWO39 PGK32:PGK39 PQG32:PQG39 QAC32:QAC39 QJY32:QJY39 QTU32:QTU39 RDQ32:RDQ39 RNM32:RNM39 RXI32:RXI39 SHE32:SHE39 SRA32:SRA39 TAW32:TAW39 TKS32:TKS39 TUO32:TUO39 UEK32:UEK39 UOG32:UOG39 UYC32:UYC39 VHY32:VHY39 VRU32:VRU39 WBQ32:WBQ39 WLM32:WLM39 WVI32:WVI39 A65568:A65575 IW65568:IW65575 SS65568:SS65575 ACO65568:ACO65575 AMK65568:AMK65575 AWG65568:AWG65575 BGC65568:BGC65575 BPY65568:BPY65575 BZU65568:BZU65575 CJQ65568:CJQ65575 CTM65568:CTM65575 DDI65568:DDI65575 DNE65568:DNE65575 DXA65568:DXA65575 EGW65568:EGW65575 EQS65568:EQS65575 FAO65568:FAO65575 FKK65568:FKK65575 FUG65568:FUG65575 GEC65568:GEC65575 GNY65568:GNY65575 GXU65568:GXU65575 HHQ65568:HHQ65575 HRM65568:HRM65575 IBI65568:IBI65575 ILE65568:ILE65575 IVA65568:IVA65575 JEW65568:JEW65575 JOS65568:JOS65575 JYO65568:JYO65575 KIK65568:KIK65575 KSG65568:KSG65575 LCC65568:LCC65575 LLY65568:LLY65575 LVU65568:LVU65575 MFQ65568:MFQ65575 MPM65568:MPM65575 MZI65568:MZI65575 NJE65568:NJE65575 NTA65568:NTA65575 OCW65568:OCW65575 OMS65568:OMS65575 OWO65568:OWO65575 PGK65568:PGK65575 PQG65568:PQG65575 QAC65568:QAC65575 QJY65568:QJY65575 QTU65568:QTU65575 RDQ65568:RDQ65575 RNM65568:RNM65575 RXI65568:RXI65575 SHE65568:SHE65575 SRA65568:SRA65575 TAW65568:TAW65575 TKS65568:TKS65575 TUO65568:TUO65575 UEK65568:UEK65575 UOG65568:UOG65575 UYC65568:UYC65575 VHY65568:VHY65575 VRU65568:VRU65575 WBQ65568:WBQ65575 WLM65568:WLM65575 WVI65568:WVI65575 A131104:A131111 IW131104:IW131111 SS131104:SS131111 ACO131104:ACO131111 AMK131104:AMK131111 AWG131104:AWG131111 BGC131104:BGC131111 BPY131104:BPY131111 BZU131104:BZU131111 CJQ131104:CJQ131111 CTM131104:CTM131111 DDI131104:DDI131111 DNE131104:DNE131111 DXA131104:DXA131111 EGW131104:EGW131111 EQS131104:EQS131111 FAO131104:FAO131111 FKK131104:FKK131111 FUG131104:FUG131111 GEC131104:GEC131111 GNY131104:GNY131111 GXU131104:GXU131111 HHQ131104:HHQ131111 HRM131104:HRM131111 IBI131104:IBI131111 ILE131104:ILE131111 IVA131104:IVA131111 JEW131104:JEW131111 JOS131104:JOS131111 JYO131104:JYO131111 KIK131104:KIK131111 KSG131104:KSG131111 LCC131104:LCC131111 LLY131104:LLY131111 LVU131104:LVU131111 MFQ131104:MFQ131111 MPM131104:MPM131111 MZI131104:MZI131111 NJE131104:NJE131111 NTA131104:NTA131111 OCW131104:OCW131111 OMS131104:OMS131111 OWO131104:OWO131111 PGK131104:PGK131111 PQG131104:PQG131111 QAC131104:QAC131111 QJY131104:QJY131111 QTU131104:QTU131111 RDQ131104:RDQ131111 RNM131104:RNM131111 RXI131104:RXI131111 SHE131104:SHE131111 SRA131104:SRA131111 TAW131104:TAW131111 TKS131104:TKS131111 TUO131104:TUO131111 UEK131104:UEK131111 UOG131104:UOG131111 UYC131104:UYC131111 VHY131104:VHY131111 VRU131104:VRU131111 WBQ131104:WBQ131111 WLM131104:WLM131111 WVI131104:WVI131111 A196640:A196647 IW196640:IW196647 SS196640:SS196647 ACO196640:ACO196647 AMK196640:AMK196647 AWG196640:AWG196647 BGC196640:BGC196647 BPY196640:BPY196647 BZU196640:BZU196647 CJQ196640:CJQ196647 CTM196640:CTM196647 DDI196640:DDI196647 DNE196640:DNE196647 DXA196640:DXA196647 EGW196640:EGW196647 EQS196640:EQS196647 FAO196640:FAO196647 FKK196640:FKK196647 FUG196640:FUG196647 GEC196640:GEC196647 GNY196640:GNY196647 GXU196640:GXU196647 HHQ196640:HHQ196647 HRM196640:HRM196647 IBI196640:IBI196647 ILE196640:ILE196647 IVA196640:IVA196647 JEW196640:JEW196647 JOS196640:JOS196647 JYO196640:JYO196647 KIK196640:KIK196647 KSG196640:KSG196647 LCC196640:LCC196647 LLY196640:LLY196647 LVU196640:LVU196647 MFQ196640:MFQ196647 MPM196640:MPM196647 MZI196640:MZI196647 NJE196640:NJE196647 NTA196640:NTA196647 OCW196640:OCW196647 OMS196640:OMS196647 OWO196640:OWO196647 PGK196640:PGK196647 PQG196640:PQG196647 QAC196640:QAC196647 QJY196640:QJY196647 QTU196640:QTU196647 RDQ196640:RDQ196647 RNM196640:RNM196647 RXI196640:RXI196647 SHE196640:SHE196647 SRA196640:SRA196647 TAW196640:TAW196647 TKS196640:TKS196647 TUO196640:TUO196647 UEK196640:UEK196647 UOG196640:UOG196647 UYC196640:UYC196647 VHY196640:VHY196647 VRU196640:VRU196647 WBQ196640:WBQ196647 WLM196640:WLM196647 WVI196640:WVI196647 A262176:A262183 IW262176:IW262183 SS262176:SS262183 ACO262176:ACO262183 AMK262176:AMK262183 AWG262176:AWG262183 BGC262176:BGC262183 BPY262176:BPY262183 BZU262176:BZU262183 CJQ262176:CJQ262183 CTM262176:CTM262183 DDI262176:DDI262183 DNE262176:DNE262183 DXA262176:DXA262183 EGW262176:EGW262183 EQS262176:EQS262183 FAO262176:FAO262183 FKK262176:FKK262183 FUG262176:FUG262183 GEC262176:GEC262183 GNY262176:GNY262183 GXU262176:GXU262183 HHQ262176:HHQ262183 HRM262176:HRM262183 IBI262176:IBI262183 ILE262176:ILE262183 IVA262176:IVA262183 JEW262176:JEW262183 JOS262176:JOS262183 JYO262176:JYO262183 KIK262176:KIK262183 KSG262176:KSG262183 LCC262176:LCC262183 LLY262176:LLY262183 LVU262176:LVU262183 MFQ262176:MFQ262183 MPM262176:MPM262183 MZI262176:MZI262183 NJE262176:NJE262183 NTA262176:NTA262183 OCW262176:OCW262183 OMS262176:OMS262183 OWO262176:OWO262183 PGK262176:PGK262183 PQG262176:PQG262183 QAC262176:QAC262183 QJY262176:QJY262183 QTU262176:QTU262183 RDQ262176:RDQ262183 RNM262176:RNM262183 RXI262176:RXI262183 SHE262176:SHE262183 SRA262176:SRA262183 TAW262176:TAW262183 TKS262176:TKS262183 TUO262176:TUO262183 UEK262176:UEK262183 UOG262176:UOG262183 UYC262176:UYC262183 VHY262176:VHY262183 VRU262176:VRU262183 WBQ262176:WBQ262183 WLM262176:WLM262183 WVI262176:WVI262183 A327712:A327719 IW327712:IW327719 SS327712:SS327719 ACO327712:ACO327719 AMK327712:AMK327719 AWG327712:AWG327719 BGC327712:BGC327719 BPY327712:BPY327719 BZU327712:BZU327719 CJQ327712:CJQ327719 CTM327712:CTM327719 DDI327712:DDI327719 DNE327712:DNE327719 DXA327712:DXA327719 EGW327712:EGW327719 EQS327712:EQS327719 FAO327712:FAO327719 FKK327712:FKK327719 FUG327712:FUG327719 GEC327712:GEC327719 GNY327712:GNY327719 GXU327712:GXU327719 HHQ327712:HHQ327719 HRM327712:HRM327719 IBI327712:IBI327719 ILE327712:ILE327719 IVA327712:IVA327719 JEW327712:JEW327719 JOS327712:JOS327719 JYO327712:JYO327719 KIK327712:KIK327719 KSG327712:KSG327719 LCC327712:LCC327719 LLY327712:LLY327719 LVU327712:LVU327719 MFQ327712:MFQ327719 MPM327712:MPM327719 MZI327712:MZI327719 NJE327712:NJE327719 NTA327712:NTA327719 OCW327712:OCW327719 OMS327712:OMS327719 OWO327712:OWO327719 PGK327712:PGK327719 PQG327712:PQG327719 QAC327712:QAC327719 QJY327712:QJY327719 QTU327712:QTU327719 RDQ327712:RDQ327719 RNM327712:RNM327719 RXI327712:RXI327719 SHE327712:SHE327719 SRA327712:SRA327719 TAW327712:TAW327719 TKS327712:TKS327719 TUO327712:TUO327719 UEK327712:UEK327719 UOG327712:UOG327719 UYC327712:UYC327719 VHY327712:VHY327719 VRU327712:VRU327719 WBQ327712:WBQ327719 WLM327712:WLM327719 WVI327712:WVI327719 A393248:A393255 IW393248:IW393255 SS393248:SS393255 ACO393248:ACO393255 AMK393248:AMK393255 AWG393248:AWG393255 BGC393248:BGC393255 BPY393248:BPY393255 BZU393248:BZU393255 CJQ393248:CJQ393255 CTM393248:CTM393255 DDI393248:DDI393255 DNE393248:DNE393255 DXA393248:DXA393255 EGW393248:EGW393255 EQS393248:EQS393255 FAO393248:FAO393255 FKK393248:FKK393255 FUG393248:FUG393255 GEC393248:GEC393255 GNY393248:GNY393255 GXU393248:GXU393255 HHQ393248:HHQ393255 HRM393248:HRM393255 IBI393248:IBI393255 ILE393248:ILE393255 IVA393248:IVA393255 JEW393248:JEW393255 JOS393248:JOS393255 JYO393248:JYO393255 KIK393248:KIK393255 KSG393248:KSG393255 LCC393248:LCC393255 LLY393248:LLY393255 LVU393248:LVU393255 MFQ393248:MFQ393255 MPM393248:MPM393255 MZI393248:MZI393255 NJE393248:NJE393255 NTA393248:NTA393255 OCW393248:OCW393255 OMS393248:OMS393255 OWO393248:OWO393255 PGK393248:PGK393255 PQG393248:PQG393255 QAC393248:QAC393255 QJY393248:QJY393255 QTU393248:QTU393255 RDQ393248:RDQ393255 RNM393248:RNM393255 RXI393248:RXI393255 SHE393248:SHE393255 SRA393248:SRA393255 TAW393248:TAW393255 TKS393248:TKS393255 TUO393248:TUO393255 UEK393248:UEK393255 UOG393248:UOG393255 UYC393248:UYC393255 VHY393248:VHY393255 VRU393248:VRU393255 WBQ393248:WBQ393255 WLM393248:WLM393255 WVI393248:WVI393255 A458784:A458791 IW458784:IW458791 SS458784:SS458791 ACO458784:ACO458791 AMK458784:AMK458791 AWG458784:AWG458791 BGC458784:BGC458791 BPY458784:BPY458791 BZU458784:BZU458791 CJQ458784:CJQ458791 CTM458784:CTM458791 DDI458784:DDI458791 DNE458784:DNE458791 DXA458784:DXA458791 EGW458784:EGW458791 EQS458784:EQS458791 FAO458784:FAO458791 FKK458784:FKK458791 FUG458784:FUG458791 GEC458784:GEC458791 GNY458784:GNY458791 GXU458784:GXU458791 HHQ458784:HHQ458791 HRM458784:HRM458791 IBI458784:IBI458791 ILE458784:ILE458791 IVA458784:IVA458791 JEW458784:JEW458791 JOS458784:JOS458791 JYO458784:JYO458791 KIK458784:KIK458791 KSG458784:KSG458791 LCC458784:LCC458791 LLY458784:LLY458791 LVU458784:LVU458791 MFQ458784:MFQ458791 MPM458784:MPM458791 MZI458784:MZI458791 NJE458784:NJE458791 NTA458784:NTA458791 OCW458784:OCW458791 OMS458784:OMS458791 OWO458784:OWO458791 PGK458784:PGK458791 PQG458784:PQG458791 QAC458784:QAC458791 QJY458784:QJY458791 QTU458784:QTU458791 RDQ458784:RDQ458791 RNM458784:RNM458791 RXI458784:RXI458791 SHE458784:SHE458791 SRA458784:SRA458791 TAW458784:TAW458791 TKS458784:TKS458791 TUO458784:TUO458791 UEK458784:UEK458791 UOG458784:UOG458791 UYC458784:UYC458791 VHY458784:VHY458791 VRU458784:VRU458791 WBQ458784:WBQ458791 WLM458784:WLM458791 WVI458784:WVI458791 A524320:A524327 IW524320:IW524327 SS524320:SS524327 ACO524320:ACO524327 AMK524320:AMK524327 AWG524320:AWG524327 BGC524320:BGC524327 BPY524320:BPY524327 BZU524320:BZU524327 CJQ524320:CJQ524327 CTM524320:CTM524327 DDI524320:DDI524327 DNE524320:DNE524327 DXA524320:DXA524327 EGW524320:EGW524327 EQS524320:EQS524327 FAO524320:FAO524327 FKK524320:FKK524327 FUG524320:FUG524327 GEC524320:GEC524327 GNY524320:GNY524327 GXU524320:GXU524327 HHQ524320:HHQ524327 HRM524320:HRM524327 IBI524320:IBI524327 ILE524320:ILE524327 IVA524320:IVA524327 JEW524320:JEW524327 JOS524320:JOS524327 JYO524320:JYO524327 KIK524320:KIK524327 KSG524320:KSG524327 LCC524320:LCC524327 LLY524320:LLY524327 LVU524320:LVU524327 MFQ524320:MFQ524327 MPM524320:MPM524327 MZI524320:MZI524327 NJE524320:NJE524327 NTA524320:NTA524327 OCW524320:OCW524327 OMS524320:OMS524327 OWO524320:OWO524327 PGK524320:PGK524327 PQG524320:PQG524327 QAC524320:QAC524327 QJY524320:QJY524327 QTU524320:QTU524327 RDQ524320:RDQ524327 RNM524320:RNM524327 RXI524320:RXI524327 SHE524320:SHE524327 SRA524320:SRA524327 TAW524320:TAW524327 TKS524320:TKS524327 TUO524320:TUO524327 UEK524320:UEK524327 UOG524320:UOG524327 UYC524320:UYC524327 VHY524320:VHY524327 VRU524320:VRU524327 WBQ524320:WBQ524327 WLM524320:WLM524327 WVI524320:WVI524327 A589856:A589863 IW589856:IW589863 SS589856:SS589863 ACO589856:ACO589863 AMK589856:AMK589863 AWG589856:AWG589863 BGC589856:BGC589863 BPY589856:BPY589863 BZU589856:BZU589863 CJQ589856:CJQ589863 CTM589856:CTM589863 DDI589856:DDI589863 DNE589856:DNE589863 DXA589856:DXA589863 EGW589856:EGW589863 EQS589856:EQS589863 FAO589856:FAO589863 FKK589856:FKK589863 FUG589856:FUG589863 GEC589856:GEC589863 GNY589856:GNY589863 GXU589856:GXU589863 HHQ589856:HHQ589863 HRM589856:HRM589863 IBI589856:IBI589863 ILE589856:ILE589863 IVA589856:IVA589863 JEW589856:JEW589863 JOS589856:JOS589863 JYO589856:JYO589863 KIK589856:KIK589863 KSG589856:KSG589863 LCC589856:LCC589863 LLY589856:LLY589863 LVU589856:LVU589863 MFQ589856:MFQ589863 MPM589856:MPM589863 MZI589856:MZI589863 NJE589856:NJE589863 NTA589856:NTA589863 OCW589856:OCW589863 OMS589856:OMS589863 OWO589856:OWO589863 PGK589856:PGK589863 PQG589856:PQG589863 QAC589856:QAC589863 QJY589856:QJY589863 QTU589856:QTU589863 RDQ589856:RDQ589863 RNM589856:RNM589863 RXI589856:RXI589863 SHE589856:SHE589863 SRA589856:SRA589863 TAW589856:TAW589863 TKS589856:TKS589863 TUO589856:TUO589863 UEK589856:UEK589863 UOG589856:UOG589863 UYC589856:UYC589863 VHY589856:VHY589863 VRU589856:VRU589863 WBQ589856:WBQ589863 WLM589856:WLM589863 WVI589856:WVI589863 A655392:A655399 IW655392:IW655399 SS655392:SS655399 ACO655392:ACO655399 AMK655392:AMK655399 AWG655392:AWG655399 BGC655392:BGC655399 BPY655392:BPY655399 BZU655392:BZU655399 CJQ655392:CJQ655399 CTM655392:CTM655399 DDI655392:DDI655399 DNE655392:DNE655399 DXA655392:DXA655399 EGW655392:EGW655399 EQS655392:EQS655399 FAO655392:FAO655399 FKK655392:FKK655399 FUG655392:FUG655399 GEC655392:GEC655399 GNY655392:GNY655399 GXU655392:GXU655399 HHQ655392:HHQ655399 HRM655392:HRM655399 IBI655392:IBI655399 ILE655392:ILE655399 IVA655392:IVA655399 JEW655392:JEW655399 JOS655392:JOS655399 JYO655392:JYO655399 KIK655392:KIK655399 KSG655392:KSG655399 LCC655392:LCC655399 LLY655392:LLY655399 LVU655392:LVU655399 MFQ655392:MFQ655399 MPM655392:MPM655399 MZI655392:MZI655399 NJE655392:NJE655399 NTA655392:NTA655399 OCW655392:OCW655399 OMS655392:OMS655399 OWO655392:OWO655399 PGK655392:PGK655399 PQG655392:PQG655399 QAC655392:QAC655399 QJY655392:QJY655399 QTU655392:QTU655399 RDQ655392:RDQ655399 RNM655392:RNM655399 RXI655392:RXI655399 SHE655392:SHE655399 SRA655392:SRA655399 TAW655392:TAW655399 TKS655392:TKS655399 TUO655392:TUO655399 UEK655392:UEK655399 UOG655392:UOG655399 UYC655392:UYC655399 VHY655392:VHY655399 VRU655392:VRU655399 WBQ655392:WBQ655399 WLM655392:WLM655399 WVI655392:WVI655399 A720928:A720935 IW720928:IW720935 SS720928:SS720935 ACO720928:ACO720935 AMK720928:AMK720935 AWG720928:AWG720935 BGC720928:BGC720935 BPY720928:BPY720935 BZU720928:BZU720935 CJQ720928:CJQ720935 CTM720928:CTM720935 DDI720928:DDI720935 DNE720928:DNE720935 DXA720928:DXA720935 EGW720928:EGW720935 EQS720928:EQS720935 FAO720928:FAO720935 FKK720928:FKK720935 FUG720928:FUG720935 GEC720928:GEC720935 GNY720928:GNY720935 GXU720928:GXU720935 HHQ720928:HHQ720935 HRM720928:HRM720935 IBI720928:IBI720935 ILE720928:ILE720935 IVA720928:IVA720935 JEW720928:JEW720935 JOS720928:JOS720935 JYO720928:JYO720935 KIK720928:KIK720935 KSG720928:KSG720935 LCC720928:LCC720935 LLY720928:LLY720935 LVU720928:LVU720935 MFQ720928:MFQ720935 MPM720928:MPM720935 MZI720928:MZI720935 NJE720928:NJE720935 NTA720928:NTA720935 OCW720928:OCW720935 OMS720928:OMS720935 OWO720928:OWO720935 PGK720928:PGK720935 PQG720928:PQG720935 QAC720928:QAC720935 QJY720928:QJY720935 QTU720928:QTU720935 RDQ720928:RDQ720935 RNM720928:RNM720935 RXI720928:RXI720935 SHE720928:SHE720935 SRA720928:SRA720935 TAW720928:TAW720935 TKS720928:TKS720935 TUO720928:TUO720935 UEK720928:UEK720935 UOG720928:UOG720935 UYC720928:UYC720935 VHY720928:VHY720935 VRU720928:VRU720935 WBQ720928:WBQ720935 WLM720928:WLM720935 WVI720928:WVI720935 A786464:A786471 IW786464:IW786471 SS786464:SS786471 ACO786464:ACO786471 AMK786464:AMK786471 AWG786464:AWG786471 BGC786464:BGC786471 BPY786464:BPY786471 BZU786464:BZU786471 CJQ786464:CJQ786471 CTM786464:CTM786471 DDI786464:DDI786471 DNE786464:DNE786471 DXA786464:DXA786471 EGW786464:EGW786471 EQS786464:EQS786471 FAO786464:FAO786471 FKK786464:FKK786471 FUG786464:FUG786471 GEC786464:GEC786471 GNY786464:GNY786471 GXU786464:GXU786471 HHQ786464:HHQ786471 HRM786464:HRM786471 IBI786464:IBI786471 ILE786464:ILE786471 IVA786464:IVA786471 JEW786464:JEW786471 JOS786464:JOS786471 JYO786464:JYO786471 KIK786464:KIK786471 KSG786464:KSG786471 LCC786464:LCC786471 LLY786464:LLY786471 LVU786464:LVU786471 MFQ786464:MFQ786471 MPM786464:MPM786471 MZI786464:MZI786471 NJE786464:NJE786471 NTA786464:NTA786471 OCW786464:OCW786471 OMS786464:OMS786471 OWO786464:OWO786471 PGK786464:PGK786471 PQG786464:PQG786471 QAC786464:QAC786471 QJY786464:QJY786471 QTU786464:QTU786471 RDQ786464:RDQ786471 RNM786464:RNM786471 RXI786464:RXI786471 SHE786464:SHE786471 SRA786464:SRA786471 TAW786464:TAW786471 TKS786464:TKS786471 TUO786464:TUO786471 UEK786464:UEK786471 UOG786464:UOG786471 UYC786464:UYC786471 VHY786464:VHY786471 VRU786464:VRU786471 WBQ786464:WBQ786471 WLM786464:WLM786471 WVI786464:WVI786471 A852000:A852007 IW852000:IW852007 SS852000:SS852007 ACO852000:ACO852007 AMK852000:AMK852007 AWG852000:AWG852007 BGC852000:BGC852007 BPY852000:BPY852007 BZU852000:BZU852007 CJQ852000:CJQ852007 CTM852000:CTM852007 DDI852000:DDI852007 DNE852000:DNE852007 DXA852000:DXA852007 EGW852000:EGW852007 EQS852000:EQS852007 FAO852000:FAO852007 FKK852000:FKK852007 FUG852000:FUG852007 GEC852000:GEC852007 GNY852000:GNY852007 GXU852000:GXU852007 HHQ852000:HHQ852007 HRM852000:HRM852007 IBI852000:IBI852007 ILE852000:ILE852007 IVA852000:IVA852007 JEW852000:JEW852007 JOS852000:JOS852007 JYO852000:JYO852007 KIK852000:KIK852007 KSG852000:KSG852007 LCC852000:LCC852007 LLY852000:LLY852007 LVU852000:LVU852007 MFQ852000:MFQ852007 MPM852000:MPM852007 MZI852000:MZI852007 NJE852000:NJE852007 NTA852000:NTA852007 OCW852000:OCW852007 OMS852000:OMS852007 OWO852000:OWO852007 PGK852000:PGK852007 PQG852000:PQG852007 QAC852000:QAC852007 QJY852000:QJY852007 QTU852000:QTU852007 RDQ852000:RDQ852007 RNM852000:RNM852007 RXI852000:RXI852007 SHE852000:SHE852007 SRA852000:SRA852007 TAW852000:TAW852007 TKS852000:TKS852007 TUO852000:TUO852007 UEK852000:UEK852007 UOG852000:UOG852007 UYC852000:UYC852007 VHY852000:VHY852007 VRU852000:VRU852007 WBQ852000:WBQ852007 WLM852000:WLM852007 WVI852000:WVI852007 A917536:A917543 IW917536:IW917543 SS917536:SS917543 ACO917536:ACO917543 AMK917536:AMK917543 AWG917536:AWG917543 BGC917536:BGC917543 BPY917536:BPY917543 BZU917536:BZU917543 CJQ917536:CJQ917543 CTM917536:CTM917543 DDI917536:DDI917543 DNE917536:DNE917543 DXA917536:DXA917543 EGW917536:EGW917543 EQS917536:EQS917543 FAO917536:FAO917543 FKK917536:FKK917543 FUG917536:FUG917543 GEC917536:GEC917543 GNY917536:GNY917543 GXU917536:GXU917543 HHQ917536:HHQ917543 HRM917536:HRM917543 IBI917536:IBI917543 ILE917536:ILE917543 IVA917536:IVA917543 JEW917536:JEW917543 JOS917536:JOS917543 JYO917536:JYO917543 KIK917536:KIK917543 KSG917536:KSG917543 LCC917536:LCC917543 LLY917536:LLY917543 LVU917536:LVU917543 MFQ917536:MFQ917543 MPM917536:MPM917543 MZI917536:MZI917543 NJE917536:NJE917543 NTA917536:NTA917543 OCW917536:OCW917543 OMS917536:OMS917543 OWO917536:OWO917543 PGK917536:PGK917543 PQG917536:PQG917543 QAC917536:QAC917543 QJY917536:QJY917543 QTU917536:QTU917543 RDQ917536:RDQ917543 RNM917536:RNM917543 RXI917536:RXI917543 SHE917536:SHE917543 SRA917536:SRA917543 TAW917536:TAW917543 TKS917536:TKS917543 TUO917536:TUO917543 UEK917536:UEK917543 UOG917536:UOG917543 UYC917536:UYC917543 VHY917536:VHY917543 VRU917536:VRU917543 WBQ917536:WBQ917543 WLM917536:WLM917543 WVI917536:WVI917543 A983072:A983079 IW983072:IW983079 SS983072:SS983079 ACO983072:ACO983079 AMK983072:AMK983079 AWG983072:AWG983079 BGC983072:BGC983079 BPY983072:BPY983079 BZU983072:BZU983079 CJQ983072:CJQ983079 CTM983072:CTM983079 DDI983072:DDI983079 DNE983072:DNE983079 DXA983072:DXA983079 EGW983072:EGW983079 EQS983072:EQS983079 FAO983072:FAO983079 FKK983072:FKK983079 FUG983072:FUG983079 GEC983072:GEC983079 GNY983072:GNY983079 GXU983072:GXU983079 HHQ983072:HHQ983079 HRM983072:HRM983079 IBI983072:IBI983079 ILE983072:ILE983079 IVA983072:IVA983079 JEW983072:JEW983079 JOS983072:JOS983079 JYO983072:JYO983079 KIK983072:KIK983079 KSG983072:KSG983079 LCC983072:LCC983079 LLY983072:LLY983079 LVU983072:LVU983079 MFQ983072:MFQ983079 MPM983072:MPM983079 MZI983072:MZI983079 NJE983072:NJE983079 NTA983072:NTA983079 OCW983072:OCW983079 OMS983072:OMS983079 OWO983072:OWO983079 PGK983072:PGK983079 PQG983072:PQG983079 QAC983072:QAC983079 QJY983072:QJY983079 QTU983072:QTU983079 RDQ983072:RDQ983079 RNM983072:RNM983079 RXI983072:RXI983079 SHE983072:SHE983079 SRA983072:SRA983079 TAW983072:TAW983079 TKS983072:TKS983079 TUO983072:TUO983079 UEK983072:UEK983079 UOG983072:UOG983079 UYC983072:UYC983079 VHY983072:VHY983079 VRU983072:VRU983079 WBQ983072:WBQ983079 WLM983072:WLM983079 A32">
      <formula1>Comportamenti</formula1>
    </dataValidation>
    <dataValidation type="list" allowBlank="1" showInputMessage="1" showErrorMessage="1" sqref="WVJ983072:WVJ983079 IX32:IX39 ST32:ST39 ACP32:ACP39 AML32:AML39 AWH32:AWH39 BGD32:BGD39 BPZ32:BPZ39 BZV32:BZV39 CJR32:CJR39 CTN32:CTN39 DDJ32:DDJ39 DNF32:DNF39 DXB32:DXB39 EGX32:EGX39 EQT32:EQT39 FAP32:FAP39 FKL32:FKL39 FUH32:FUH39 GED32:GED39 GNZ32:GNZ39 GXV32:GXV39 HHR32:HHR39 HRN32:HRN39 IBJ32:IBJ39 ILF32:ILF39 IVB32:IVB39 JEX32:JEX39 JOT32:JOT39 JYP32:JYP39 KIL32:KIL39 KSH32:KSH39 LCD32:LCD39 LLZ32:LLZ39 LVV32:LVV39 MFR32:MFR39 MPN32:MPN39 MZJ32:MZJ39 NJF32:NJF39 NTB32:NTB39 OCX32:OCX39 OMT32:OMT39 OWP32:OWP39 PGL32:PGL39 PQH32:PQH39 QAD32:QAD39 QJZ32:QJZ39 QTV32:QTV39 RDR32:RDR39 RNN32:RNN39 RXJ32:RXJ39 SHF32:SHF39 SRB32:SRB39 TAX32:TAX39 TKT32:TKT39 TUP32:TUP39 UEL32:UEL39 UOH32:UOH39 UYD32:UYD39 VHZ32:VHZ39 VRV32:VRV39 WBR32:WBR39 WLN32:WLN39 WVJ32:WVJ39 B65568:B65575 IX65568:IX65575 ST65568:ST65575 ACP65568:ACP65575 AML65568:AML65575 AWH65568:AWH65575 BGD65568:BGD65575 BPZ65568:BPZ65575 BZV65568:BZV65575 CJR65568:CJR65575 CTN65568:CTN65575 DDJ65568:DDJ65575 DNF65568:DNF65575 DXB65568:DXB65575 EGX65568:EGX65575 EQT65568:EQT65575 FAP65568:FAP65575 FKL65568:FKL65575 FUH65568:FUH65575 GED65568:GED65575 GNZ65568:GNZ65575 GXV65568:GXV65575 HHR65568:HHR65575 HRN65568:HRN65575 IBJ65568:IBJ65575 ILF65568:ILF65575 IVB65568:IVB65575 JEX65568:JEX65575 JOT65568:JOT65575 JYP65568:JYP65575 KIL65568:KIL65575 KSH65568:KSH65575 LCD65568:LCD65575 LLZ65568:LLZ65575 LVV65568:LVV65575 MFR65568:MFR65575 MPN65568:MPN65575 MZJ65568:MZJ65575 NJF65568:NJF65575 NTB65568:NTB65575 OCX65568:OCX65575 OMT65568:OMT65575 OWP65568:OWP65575 PGL65568:PGL65575 PQH65568:PQH65575 QAD65568:QAD65575 QJZ65568:QJZ65575 QTV65568:QTV65575 RDR65568:RDR65575 RNN65568:RNN65575 RXJ65568:RXJ65575 SHF65568:SHF65575 SRB65568:SRB65575 TAX65568:TAX65575 TKT65568:TKT65575 TUP65568:TUP65575 UEL65568:UEL65575 UOH65568:UOH65575 UYD65568:UYD65575 VHZ65568:VHZ65575 VRV65568:VRV65575 WBR65568:WBR65575 WLN65568:WLN65575 WVJ65568:WVJ65575 B131104:B131111 IX131104:IX131111 ST131104:ST131111 ACP131104:ACP131111 AML131104:AML131111 AWH131104:AWH131111 BGD131104:BGD131111 BPZ131104:BPZ131111 BZV131104:BZV131111 CJR131104:CJR131111 CTN131104:CTN131111 DDJ131104:DDJ131111 DNF131104:DNF131111 DXB131104:DXB131111 EGX131104:EGX131111 EQT131104:EQT131111 FAP131104:FAP131111 FKL131104:FKL131111 FUH131104:FUH131111 GED131104:GED131111 GNZ131104:GNZ131111 GXV131104:GXV131111 HHR131104:HHR131111 HRN131104:HRN131111 IBJ131104:IBJ131111 ILF131104:ILF131111 IVB131104:IVB131111 JEX131104:JEX131111 JOT131104:JOT131111 JYP131104:JYP131111 KIL131104:KIL131111 KSH131104:KSH131111 LCD131104:LCD131111 LLZ131104:LLZ131111 LVV131104:LVV131111 MFR131104:MFR131111 MPN131104:MPN131111 MZJ131104:MZJ131111 NJF131104:NJF131111 NTB131104:NTB131111 OCX131104:OCX131111 OMT131104:OMT131111 OWP131104:OWP131111 PGL131104:PGL131111 PQH131104:PQH131111 QAD131104:QAD131111 QJZ131104:QJZ131111 QTV131104:QTV131111 RDR131104:RDR131111 RNN131104:RNN131111 RXJ131104:RXJ131111 SHF131104:SHF131111 SRB131104:SRB131111 TAX131104:TAX131111 TKT131104:TKT131111 TUP131104:TUP131111 UEL131104:UEL131111 UOH131104:UOH131111 UYD131104:UYD131111 VHZ131104:VHZ131111 VRV131104:VRV131111 WBR131104:WBR131111 WLN131104:WLN131111 WVJ131104:WVJ131111 B196640:B196647 IX196640:IX196647 ST196640:ST196647 ACP196640:ACP196647 AML196640:AML196647 AWH196640:AWH196647 BGD196640:BGD196647 BPZ196640:BPZ196647 BZV196640:BZV196647 CJR196640:CJR196647 CTN196640:CTN196647 DDJ196640:DDJ196647 DNF196640:DNF196647 DXB196640:DXB196647 EGX196640:EGX196647 EQT196640:EQT196647 FAP196640:FAP196647 FKL196640:FKL196647 FUH196640:FUH196647 GED196640:GED196647 GNZ196640:GNZ196647 GXV196640:GXV196647 HHR196640:HHR196647 HRN196640:HRN196647 IBJ196640:IBJ196647 ILF196640:ILF196647 IVB196640:IVB196647 JEX196640:JEX196647 JOT196640:JOT196647 JYP196640:JYP196647 KIL196640:KIL196647 KSH196640:KSH196647 LCD196640:LCD196647 LLZ196640:LLZ196647 LVV196640:LVV196647 MFR196640:MFR196647 MPN196640:MPN196647 MZJ196640:MZJ196647 NJF196640:NJF196647 NTB196640:NTB196647 OCX196640:OCX196647 OMT196640:OMT196647 OWP196640:OWP196647 PGL196640:PGL196647 PQH196640:PQH196647 QAD196640:QAD196647 QJZ196640:QJZ196647 QTV196640:QTV196647 RDR196640:RDR196647 RNN196640:RNN196647 RXJ196640:RXJ196647 SHF196640:SHF196647 SRB196640:SRB196647 TAX196640:TAX196647 TKT196640:TKT196647 TUP196640:TUP196647 UEL196640:UEL196647 UOH196640:UOH196647 UYD196640:UYD196647 VHZ196640:VHZ196647 VRV196640:VRV196647 WBR196640:WBR196647 WLN196640:WLN196647 WVJ196640:WVJ196647 B262176:B262183 IX262176:IX262183 ST262176:ST262183 ACP262176:ACP262183 AML262176:AML262183 AWH262176:AWH262183 BGD262176:BGD262183 BPZ262176:BPZ262183 BZV262176:BZV262183 CJR262176:CJR262183 CTN262176:CTN262183 DDJ262176:DDJ262183 DNF262176:DNF262183 DXB262176:DXB262183 EGX262176:EGX262183 EQT262176:EQT262183 FAP262176:FAP262183 FKL262176:FKL262183 FUH262176:FUH262183 GED262176:GED262183 GNZ262176:GNZ262183 GXV262176:GXV262183 HHR262176:HHR262183 HRN262176:HRN262183 IBJ262176:IBJ262183 ILF262176:ILF262183 IVB262176:IVB262183 JEX262176:JEX262183 JOT262176:JOT262183 JYP262176:JYP262183 KIL262176:KIL262183 KSH262176:KSH262183 LCD262176:LCD262183 LLZ262176:LLZ262183 LVV262176:LVV262183 MFR262176:MFR262183 MPN262176:MPN262183 MZJ262176:MZJ262183 NJF262176:NJF262183 NTB262176:NTB262183 OCX262176:OCX262183 OMT262176:OMT262183 OWP262176:OWP262183 PGL262176:PGL262183 PQH262176:PQH262183 QAD262176:QAD262183 QJZ262176:QJZ262183 QTV262176:QTV262183 RDR262176:RDR262183 RNN262176:RNN262183 RXJ262176:RXJ262183 SHF262176:SHF262183 SRB262176:SRB262183 TAX262176:TAX262183 TKT262176:TKT262183 TUP262176:TUP262183 UEL262176:UEL262183 UOH262176:UOH262183 UYD262176:UYD262183 VHZ262176:VHZ262183 VRV262176:VRV262183 WBR262176:WBR262183 WLN262176:WLN262183 WVJ262176:WVJ262183 B327712:B327719 IX327712:IX327719 ST327712:ST327719 ACP327712:ACP327719 AML327712:AML327719 AWH327712:AWH327719 BGD327712:BGD327719 BPZ327712:BPZ327719 BZV327712:BZV327719 CJR327712:CJR327719 CTN327712:CTN327719 DDJ327712:DDJ327719 DNF327712:DNF327719 DXB327712:DXB327719 EGX327712:EGX327719 EQT327712:EQT327719 FAP327712:FAP327719 FKL327712:FKL327719 FUH327712:FUH327719 GED327712:GED327719 GNZ327712:GNZ327719 GXV327712:GXV327719 HHR327712:HHR327719 HRN327712:HRN327719 IBJ327712:IBJ327719 ILF327712:ILF327719 IVB327712:IVB327719 JEX327712:JEX327719 JOT327712:JOT327719 JYP327712:JYP327719 KIL327712:KIL327719 KSH327712:KSH327719 LCD327712:LCD327719 LLZ327712:LLZ327719 LVV327712:LVV327719 MFR327712:MFR327719 MPN327712:MPN327719 MZJ327712:MZJ327719 NJF327712:NJF327719 NTB327712:NTB327719 OCX327712:OCX327719 OMT327712:OMT327719 OWP327712:OWP327719 PGL327712:PGL327719 PQH327712:PQH327719 QAD327712:QAD327719 QJZ327712:QJZ327719 QTV327712:QTV327719 RDR327712:RDR327719 RNN327712:RNN327719 RXJ327712:RXJ327719 SHF327712:SHF327719 SRB327712:SRB327719 TAX327712:TAX327719 TKT327712:TKT327719 TUP327712:TUP327719 UEL327712:UEL327719 UOH327712:UOH327719 UYD327712:UYD327719 VHZ327712:VHZ327719 VRV327712:VRV327719 WBR327712:WBR327719 WLN327712:WLN327719 WVJ327712:WVJ327719 B393248:B393255 IX393248:IX393255 ST393248:ST393255 ACP393248:ACP393255 AML393248:AML393255 AWH393248:AWH393255 BGD393248:BGD393255 BPZ393248:BPZ393255 BZV393248:BZV393255 CJR393248:CJR393255 CTN393248:CTN393255 DDJ393248:DDJ393255 DNF393248:DNF393255 DXB393248:DXB393255 EGX393248:EGX393255 EQT393248:EQT393255 FAP393248:FAP393255 FKL393248:FKL393255 FUH393248:FUH393255 GED393248:GED393255 GNZ393248:GNZ393255 GXV393248:GXV393255 HHR393248:HHR393255 HRN393248:HRN393255 IBJ393248:IBJ393255 ILF393248:ILF393255 IVB393248:IVB393255 JEX393248:JEX393255 JOT393248:JOT393255 JYP393248:JYP393255 KIL393248:KIL393255 KSH393248:KSH393255 LCD393248:LCD393255 LLZ393248:LLZ393255 LVV393248:LVV393255 MFR393248:MFR393255 MPN393248:MPN393255 MZJ393248:MZJ393255 NJF393248:NJF393255 NTB393248:NTB393255 OCX393248:OCX393255 OMT393248:OMT393255 OWP393248:OWP393255 PGL393248:PGL393255 PQH393248:PQH393255 QAD393248:QAD393255 QJZ393248:QJZ393255 QTV393248:QTV393255 RDR393248:RDR393255 RNN393248:RNN393255 RXJ393248:RXJ393255 SHF393248:SHF393255 SRB393248:SRB393255 TAX393248:TAX393255 TKT393248:TKT393255 TUP393248:TUP393255 UEL393248:UEL393255 UOH393248:UOH393255 UYD393248:UYD393255 VHZ393248:VHZ393255 VRV393248:VRV393255 WBR393248:WBR393255 WLN393248:WLN393255 WVJ393248:WVJ393255 B458784:B458791 IX458784:IX458791 ST458784:ST458791 ACP458784:ACP458791 AML458784:AML458791 AWH458784:AWH458791 BGD458784:BGD458791 BPZ458784:BPZ458791 BZV458784:BZV458791 CJR458784:CJR458791 CTN458784:CTN458791 DDJ458784:DDJ458791 DNF458784:DNF458791 DXB458784:DXB458791 EGX458784:EGX458791 EQT458784:EQT458791 FAP458784:FAP458791 FKL458784:FKL458791 FUH458784:FUH458791 GED458784:GED458791 GNZ458784:GNZ458791 GXV458784:GXV458791 HHR458784:HHR458791 HRN458784:HRN458791 IBJ458784:IBJ458791 ILF458784:ILF458791 IVB458784:IVB458791 JEX458784:JEX458791 JOT458784:JOT458791 JYP458784:JYP458791 KIL458784:KIL458791 KSH458784:KSH458791 LCD458784:LCD458791 LLZ458784:LLZ458791 LVV458784:LVV458791 MFR458784:MFR458791 MPN458784:MPN458791 MZJ458784:MZJ458791 NJF458784:NJF458791 NTB458784:NTB458791 OCX458784:OCX458791 OMT458784:OMT458791 OWP458784:OWP458791 PGL458784:PGL458791 PQH458784:PQH458791 QAD458784:QAD458791 QJZ458784:QJZ458791 QTV458784:QTV458791 RDR458784:RDR458791 RNN458784:RNN458791 RXJ458784:RXJ458791 SHF458784:SHF458791 SRB458784:SRB458791 TAX458784:TAX458791 TKT458784:TKT458791 TUP458784:TUP458791 UEL458784:UEL458791 UOH458784:UOH458791 UYD458784:UYD458791 VHZ458784:VHZ458791 VRV458784:VRV458791 WBR458784:WBR458791 WLN458784:WLN458791 WVJ458784:WVJ458791 B524320:B524327 IX524320:IX524327 ST524320:ST524327 ACP524320:ACP524327 AML524320:AML524327 AWH524320:AWH524327 BGD524320:BGD524327 BPZ524320:BPZ524327 BZV524320:BZV524327 CJR524320:CJR524327 CTN524320:CTN524327 DDJ524320:DDJ524327 DNF524320:DNF524327 DXB524320:DXB524327 EGX524320:EGX524327 EQT524320:EQT524327 FAP524320:FAP524327 FKL524320:FKL524327 FUH524320:FUH524327 GED524320:GED524327 GNZ524320:GNZ524327 GXV524320:GXV524327 HHR524320:HHR524327 HRN524320:HRN524327 IBJ524320:IBJ524327 ILF524320:ILF524327 IVB524320:IVB524327 JEX524320:JEX524327 JOT524320:JOT524327 JYP524320:JYP524327 KIL524320:KIL524327 KSH524320:KSH524327 LCD524320:LCD524327 LLZ524320:LLZ524327 LVV524320:LVV524327 MFR524320:MFR524327 MPN524320:MPN524327 MZJ524320:MZJ524327 NJF524320:NJF524327 NTB524320:NTB524327 OCX524320:OCX524327 OMT524320:OMT524327 OWP524320:OWP524327 PGL524320:PGL524327 PQH524320:PQH524327 QAD524320:QAD524327 QJZ524320:QJZ524327 QTV524320:QTV524327 RDR524320:RDR524327 RNN524320:RNN524327 RXJ524320:RXJ524327 SHF524320:SHF524327 SRB524320:SRB524327 TAX524320:TAX524327 TKT524320:TKT524327 TUP524320:TUP524327 UEL524320:UEL524327 UOH524320:UOH524327 UYD524320:UYD524327 VHZ524320:VHZ524327 VRV524320:VRV524327 WBR524320:WBR524327 WLN524320:WLN524327 WVJ524320:WVJ524327 B589856:B589863 IX589856:IX589863 ST589856:ST589863 ACP589856:ACP589863 AML589856:AML589863 AWH589856:AWH589863 BGD589856:BGD589863 BPZ589856:BPZ589863 BZV589856:BZV589863 CJR589856:CJR589863 CTN589856:CTN589863 DDJ589856:DDJ589863 DNF589856:DNF589863 DXB589856:DXB589863 EGX589856:EGX589863 EQT589856:EQT589863 FAP589856:FAP589863 FKL589856:FKL589863 FUH589856:FUH589863 GED589856:GED589863 GNZ589856:GNZ589863 GXV589856:GXV589863 HHR589856:HHR589863 HRN589856:HRN589863 IBJ589856:IBJ589863 ILF589856:ILF589863 IVB589856:IVB589863 JEX589856:JEX589863 JOT589856:JOT589863 JYP589856:JYP589863 KIL589856:KIL589863 KSH589856:KSH589863 LCD589856:LCD589863 LLZ589856:LLZ589863 LVV589856:LVV589863 MFR589856:MFR589863 MPN589856:MPN589863 MZJ589856:MZJ589863 NJF589856:NJF589863 NTB589856:NTB589863 OCX589856:OCX589863 OMT589856:OMT589863 OWP589856:OWP589863 PGL589856:PGL589863 PQH589856:PQH589863 QAD589856:QAD589863 QJZ589856:QJZ589863 QTV589856:QTV589863 RDR589856:RDR589863 RNN589856:RNN589863 RXJ589856:RXJ589863 SHF589856:SHF589863 SRB589856:SRB589863 TAX589856:TAX589863 TKT589856:TKT589863 TUP589856:TUP589863 UEL589856:UEL589863 UOH589856:UOH589863 UYD589856:UYD589863 VHZ589856:VHZ589863 VRV589856:VRV589863 WBR589856:WBR589863 WLN589856:WLN589863 WVJ589856:WVJ589863 B655392:B655399 IX655392:IX655399 ST655392:ST655399 ACP655392:ACP655399 AML655392:AML655399 AWH655392:AWH655399 BGD655392:BGD655399 BPZ655392:BPZ655399 BZV655392:BZV655399 CJR655392:CJR655399 CTN655392:CTN655399 DDJ655392:DDJ655399 DNF655392:DNF655399 DXB655392:DXB655399 EGX655392:EGX655399 EQT655392:EQT655399 FAP655392:FAP655399 FKL655392:FKL655399 FUH655392:FUH655399 GED655392:GED655399 GNZ655392:GNZ655399 GXV655392:GXV655399 HHR655392:HHR655399 HRN655392:HRN655399 IBJ655392:IBJ655399 ILF655392:ILF655399 IVB655392:IVB655399 JEX655392:JEX655399 JOT655392:JOT655399 JYP655392:JYP655399 KIL655392:KIL655399 KSH655392:KSH655399 LCD655392:LCD655399 LLZ655392:LLZ655399 LVV655392:LVV655399 MFR655392:MFR655399 MPN655392:MPN655399 MZJ655392:MZJ655399 NJF655392:NJF655399 NTB655392:NTB655399 OCX655392:OCX655399 OMT655392:OMT655399 OWP655392:OWP655399 PGL655392:PGL655399 PQH655392:PQH655399 QAD655392:QAD655399 QJZ655392:QJZ655399 QTV655392:QTV655399 RDR655392:RDR655399 RNN655392:RNN655399 RXJ655392:RXJ655399 SHF655392:SHF655399 SRB655392:SRB655399 TAX655392:TAX655399 TKT655392:TKT655399 TUP655392:TUP655399 UEL655392:UEL655399 UOH655392:UOH655399 UYD655392:UYD655399 VHZ655392:VHZ655399 VRV655392:VRV655399 WBR655392:WBR655399 WLN655392:WLN655399 WVJ655392:WVJ655399 B720928:B720935 IX720928:IX720935 ST720928:ST720935 ACP720928:ACP720935 AML720928:AML720935 AWH720928:AWH720935 BGD720928:BGD720935 BPZ720928:BPZ720935 BZV720928:BZV720935 CJR720928:CJR720935 CTN720928:CTN720935 DDJ720928:DDJ720935 DNF720928:DNF720935 DXB720928:DXB720935 EGX720928:EGX720935 EQT720928:EQT720935 FAP720928:FAP720935 FKL720928:FKL720935 FUH720928:FUH720935 GED720928:GED720935 GNZ720928:GNZ720935 GXV720928:GXV720935 HHR720928:HHR720935 HRN720928:HRN720935 IBJ720928:IBJ720935 ILF720928:ILF720935 IVB720928:IVB720935 JEX720928:JEX720935 JOT720928:JOT720935 JYP720928:JYP720935 KIL720928:KIL720935 KSH720928:KSH720935 LCD720928:LCD720935 LLZ720928:LLZ720935 LVV720928:LVV720935 MFR720928:MFR720935 MPN720928:MPN720935 MZJ720928:MZJ720935 NJF720928:NJF720935 NTB720928:NTB720935 OCX720928:OCX720935 OMT720928:OMT720935 OWP720928:OWP720935 PGL720928:PGL720935 PQH720928:PQH720935 QAD720928:QAD720935 QJZ720928:QJZ720935 QTV720928:QTV720935 RDR720928:RDR720935 RNN720928:RNN720935 RXJ720928:RXJ720935 SHF720928:SHF720935 SRB720928:SRB720935 TAX720928:TAX720935 TKT720928:TKT720935 TUP720928:TUP720935 UEL720928:UEL720935 UOH720928:UOH720935 UYD720928:UYD720935 VHZ720928:VHZ720935 VRV720928:VRV720935 WBR720928:WBR720935 WLN720928:WLN720935 WVJ720928:WVJ720935 B786464:B786471 IX786464:IX786471 ST786464:ST786471 ACP786464:ACP786471 AML786464:AML786471 AWH786464:AWH786471 BGD786464:BGD786471 BPZ786464:BPZ786471 BZV786464:BZV786471 CJR786464:CJR786471 CTN786464:CTN786471 DDJ786464:DDJ786471 DNF786464:DNF786471 DXB786464:DXB786471 EGX786464:EGX786471 EQT786464:EQT786471 FAP786464:FAP786471 FKL786464:FKL786471 FUH786464:FUH786471 GED786464:GED786471 GNZ786464:GNZ786471 GXV786464:GXV786471 HHR786464:HHR786471 HRN786464:HRN786471 IBJ786464:IBJ786471 ILF786464:ILF786471 IVB786464:IVB786471 JEX786464:JEX786471 JOT786464:JOT786471 JYP786464:JYP786471 KIL786464:KIL786471 KSH786464:KSH786471 LCD786464:LCD786471 LLZ786464:LLZ786471 LVV786464:LVV786471 MFR786464:MFR786471 MPN786464:MPN786471 MZJ786464:MZJ786471 NJF786464:NJF786471 NTB786464:NTB786471 OCX786464:OCX786471 OMT786464:OMT786471 OWP786464:OWP786471 PGL786464:PGL786471 PQH786464:PQH786471 QAD786464:QAD786471 QJZ786464:QJZ786471 QTV786464:QTV786471 RDR786464:RDR786471 RNN786464:RNN786471 RXJ786464:RXJ786471 SHF786464:SHF786471 SRB786464:SRB786471 TAX786464:TAX786471 TKT786464:TKT786471 TUP786464:TUP786471 UEL786464:UEL786471 UOH786464:UOH786471 UYD786464:UYD786471 VHZ786464:VHZ786471 VRV786464:VRV786471 WBR786464:WBR786471 WLN786464:WLN786471 WVJ786464:WVJ786471 B852000:B852007 IX852000:IX852007 ST852000:ST852007 ACP852000:ACP852007 AML852000:AML852007 AWH852000:AWH852007 BGD852000:BGD852007 BPZ852000:BPZ852007 BZV852000:BZV852007 CJR852000:CJR852007 CTN852000:CTN852007 DDJ852000:DDJ852007 DNF852000:DNF852007 DXB852000:DXB852007 EGX852000:EGX852007 EQT852000:EQT852007 FAP852000:FAP852007 FKL852000:FKL852007 FUH852000:FUH852007 GED852000:GED852007 GNZ852000:GNZ852007 GXV852000:GXV852007 HHR852000:HHR852007 HRN852000:HRN852007 IBJ852000:IBJ852007 ILF852000:ILF852007 IVB852000:IVB852007 JEX852000:JEX852007 JOT852000:JOT852007 JYP852000:JYP852007 KIL852000:KIL852007 KSH852000:KSH852007 LCD852000:LCD852007 LLZ852000:LLZ852007 LVV852000:LVV852007 MFR852000:MFR852007 MPN852000:MPN852007 MZJ852000:MZJ852007 NJF852000:NJF852007 NTB852000:NTB852007 OCX852000:OCX852007 OMT852000:OMT852007 OWP852000:OWP852007 PGL852000:PGL852007 PQH852000:PQH852007 QAD852000:QAD852007 QJZ852000:QJZ852007 QTV852000:QTV852007 RDR852000:RDR852007 RNN852000:RNN852007 RXJ852000:RXJ852007 SHF852000:SHF852007 SRB852000:SRB852007 TAX852000:TAX852007 TKT852000:TKT852007 TUP852000:TUP852007 UEL852000:UEL852007 UOH852000:UOH852007 UYD852000:UYD852007 VHZ852000:VHZ852007 VRV852000:VRV852007 WBR852000:WBR852007 WLN852000:WLN852007 WVJ852000:WVJ852007 B917536:B917543 IX917536:IX917543 ST917536:ST917543 ACP917536:ACP917543 AML917536:AML917543 AWH917536:AWH917543 BGD917536:BGD917543 BPZ917536:BPZ917543 BZV917536:BZV917543 CJR917536:CJR917543 CTN917536:CTN917543 DDJ917536:DDJ917543 DNF917536:DNF917543 DXB917536:DXB917543 EGX917536:EGX917543 EQT917536:EQT917543 FAP917536:FAP917543 FKL917536:FKL917543 FUH917536:FUH917543 GED917536:GED917543 GNZ917536:GNZ917543 GXV917536:GXV917543 HHR917536:HHR917543 HRN917536:HRN917543 IBJ917536:IBJ917543 ILF917536:ILF917543 IVB917536:IVB917543 JEX917536:JEX917543 JOT917536:JOT917543 JYP917536:JYP917543 KIL917536:KIL917543 KSH917536:KSH917543 LCD917536:LCD917543 LLZ917536:LLZ917543 LVV917536:LVV917543 MFR917536:MFR917543 MPN917536:MPN917543 MZJ917536:MZJ917543 NJF917536:NJF917543 NTB917536:NTB917543 OCX917536:OCX917543 OMT917536:OMT917543 OWP917536:OWP917543 PGL917536:PGL917543 PQH917536:PQH917543 QAD917536:QAD917543 QJZ917536:QJZ917543 QTV917536:QTV917543 RDR917536:RDR917543 RNN917536:RNN917543 RXJ917536:RXJ917543 SHF917536:SHF917543 SRB917536:SRB917543 TAX917536:TAX917543 TKT917536:TKT917543 TUP917536:TUP917543 UEL917536:UEL917543 UOH917536:UOH917543 UYD917536:UYD917543 VHZ917536:VHZ917543 VRV917536:VRV917543 WBR917536:WBR917543 WLN917536:WLN917543 WVJ917536:WVJ917543 B983072:B983079 IX983072:IX983079 ST983072:ST983079 ACP983072:ACP983079 AML983072:AML983079 AWH983072:AWH983079 BGD983072:BGD983079 BPZ983072:BPZ983079 BZV983072:BZV983079 CJR983072:CJR983079 CTN983072:CTN983079 DDJ983072:DDJ983079 DNF983072:DNF983079 DXB983072:DXB983079 EGX983072:EGX983079 EQT983072:EQT983079 FAP983072:FAP983079 FKL983072:FKL983079 FUH983072:FUH983079 GED983072:GED983079 GNZ983072:GNZ983079 GXV983072:GXV983079 HHR983072:HHR983079 HRN983072:HRN983079 IBJ983072:IBJ983079 ILF983072:ILF983079 IVB983072:IVB983079 JEX983072:JEX983079 JOT983072:JOT983079 JYP983072:JYP983079 KIL983072:KIL983079 KSH983072:KSH983079 LCD983072:LCD983079 LLZ983072:LLZ983079 LVV983072:LVV983079 MFR983072:MFR983079 MPN983072:MPN983079 MZJ983072:MZJ983079 NJF983072:NJF983079 NTB983072:NTB983079 OCX983072:OCX983079 OMT983072:OMT983079 OWP983072:OWP983079 PGL983072:PGL983079 PQH983072:PQH983079 QAD983072:QAD983079 QJZ983072:QJZ983079 QTV983072:QTV983079 RDR983072:RDR983079 RNN983072:RNN983079 RXJ983072:RXJ983079 SHF983072:SHF983079 SRB983072:SRB983079 TAX983072:TAX983079 TKT983072:TKT983079 TUP983072:TUP983079 UEL983072:UEL983079 UOH983072:UOH983079 UYD983072:UYD983079 VHZ983072:VHZ983079 VRV983072:VRV983079 WBR983072:WBR983079 WLN983072:WLN983079 B32">
      <formula1>Valore</formula1>
    </dataValidation>
  </dataValidations>
  <pageMargins left="0.7" right="0.7" top="0.75" bottom="0.75" header="0.3" footer="0.3"/>
  <pageSetup paperSize="9" scale="65" orientation="landscape" r:id="rId1"/>
  <legacyDrawing r:id="rId2"/>
  <extLst xmlns:x14="http://schemas.microsoft.com/office/spreadsheetml/2009/9/main">
    <ext uri="{CCE6A557-97BC-4b89-ADB6-D9C93CAAB3DF}">
      <x14:dataValidations xmlns:xm="http://schemas.microsoft.com/office/excel/2006/main" count="2">
        <x14:dataValidation type="list" allowBlank="1" showInputMessage="1" showErrorMessage="1">
          <x14:formula1>
            <xm:f>Foglio1!$B$2:$B$10</xm:f>
          </x14:formula1>
          <xm:sqref>B33:B39</xm:sqref>
        </x14:dataValidation>
        <x14:dataValidation type="list" allowBlank="1" showInputMessage="1" showErrorMessage="1">
          <x14:formula1>
            <xm:f>Foglio1!$A$2:$A$10</xm:f>
          </x14:formula1>
          <xm:sqref>A33:A39</xm:sqref>
        </x14:dataValidation>
      </x14:dataValidations>
    </ext>
  </extLst>
</worksheet>
</file>

<file path=xl/worksheets/sheet12.xml><?xml version="1.0" encoding="utf-8"?>
<worksheet xmlns="http://schemas.openxmlformats.org/spreadsheetml/2006/main" xmlns:r="http://schemas.openxmlformats.org/officeDocument/2006/relationships">
  <dimension ref="A1:K45"/>
  <sheetViews>
    <sheetView workbookViewId="0">
      <selection activeCell="B2" sqref="B2"/>
    </sheetView>
  </sheetViews>
  <sheetFormatPr defaultRowHeight="12.75"/>
  <cols>
    <col min="1" max="1" width="48.5703125" style="83" customWidth="1"/>
    <col min="2" max="2" width="52.5703125" style="83" customWidth="1"/>
    <col min="3" max="3" width="10.140625" style="83" customWidth="1"/>
    <col min="4" max="4" width="8.85546875" style="83" hidden="1" customWidth="1"/>
    <col min="5" max="5" width="9.28515625" style="83" customWidth="1"/>
    <col min="6" max="10" width="16" style="83" customWidth="1"/>
    <col min="11" max="256" width="9.140625" style="83"/>
    <col min="257" max="257" width="42.42578125" style="83" customWidth="1"/>
    <col min="258" max="258" width="46.42578125" style="83" customWidth="1"/>
    <col min="259" max="259" width="10.140625" style="83" customWidth="1"/>
    <col min="260" max="260" width="8.85546875" style="83" customWidth="1"/>
    <col min="261" max="261" width="9.28515625" style="83" customWidth="1"/>
    <col min="262" max="266" width="16" style="83" customWidth="1"/>
    <col min="267" max="512" width="9.140625" style="83"/>
    <col min="513" max="513" width="42.42578125" style="83" customWidth="1"/>
    <col min="514" max="514" width="46.42578125" style="83" customWidth="1"/>
    <col min="515" max="515" width="10.140625" style="83" customWidth="1"/>
    <col min="516" max="516" width="8.85546875" style="83" customWidth="1"/>
    <col min="517" max="517" width="9.28515625" style="83" customWidth="1"/>
    <col min="518" max="522" width="16" style="83" customWidth="1"/>
    <col min="523" max="768" width="9.140625" style="83"/>
    <col min="769" max="769" width="42.42578125" style="83" customWidth="1"/>
    <col min="770" max="770" width="46.42578125" style="83" customWidth="1"/>
    <col min="771" max="771" width="10.140625" style="83" customWidth="1"/>
    <col min="772" max="772" width="8.85546875" style="83" customWidth="1"/>
    <col min="773" max="773" width="9.28515625" style="83" customWidth="1"/>
    <col min="774" max="778" width="16" style="83" customWidth="1"/>
    <col min="779" max="1024" width="9.140625" style="83"/>
    <col min="1025" max="1025" width="42.42578125" style="83" customWidth="1"/>
    <col min="1026" max="1026" width="46.42578125" style="83" customWidth="1"/>
    <col min="1027" max="1027" width="10.140625" style="83" customWidth="1"/>
    <col min="1028" max="1028" width="8.85546875" style="83" customWidth="1"/>
    <col min="1029" max="1029" width="9.28515625" style="83" customWidth="1"/>
    <col min="1030" max="1034" width="16" style="83" customWidth="1"/>
    <col min="1035" max="1280" width="9.140625" style="83"/>
    <col min="1281" max="1281" width="42.42578125" style="83" customWidth="1"/>
    <col min="1282" max="1282" width="46.42578125" style="83" customWidth="1"/>
    <col min="1283" max="1283" width="10.140625" style="83" customWidth="1"/>
    <col min="1284" max="1284" width="8.85546875" style="83" customWidth="1"/>
    <col min="1285" max="1285" width="9.28515625" style="83" customWidth="1"/>
    <col min="1286" max="1290" width="16" style="83" customWidth="1"/>
    <col min="1291" max="1536" width="9.140625" style="83"/>
    <col min="1537" max="1537" width="42.42578125" style="83" customWidth="1"/>
    <col min="1538" max="1538" width="46.42578125" style="83" customWidth="1"/>
    <col min="1539" max="1539" width="10.140625" style="83" customWidth="1"/>
    <col min="1540" max="1540" width="8.85546875" style="83" customWidth="1"/>
    <col min="1541" max="1541" width="9.28515625" style="83" customWidth="1"/>
    <col min="1542" max="1546" width="16" style="83" customWidth="1"/>
    <col min="1547" max="1792" width="9.140625" style="83"/>
    <col min="1793" max="1793" width="42.42578125" style="83" customWidth="1"/>
    <col min="1794" max="1794" width="46.42578125" style="83" customWidth="1"/>
    <col min="1795" max="1795" width="10.140625" style="83" customWidth="1"/>
    <col min="1796" max="1796" width="8.85546875" style="83" customWidth="1"/>
    <col min="1797" max="1797" width="9.28515625" style="83" customWidth="1"/>
    <col min="1798" max="1802" width="16" style="83" customWidth="1"/>
    <col min="1803" max="2048" width="9.140625" style="83"/>
    <col min="2049" max="2049" width="42.42578125" style="83" customWidth="1"/>
    <col min="2050" max="2050" width="46.42578125" style="83" customWidth="1"/>
    <col min="2051" max="2051" width="10.140625" style="83" customWidth="1"/>
    <col min="2052" max="2052" width="8.85546875" style="83" customWidth="1"/>
    <col min="2053" max="2053" width="9.28515625" style="83" customWidth="1"/>
    <col min="2054" max="2058" width="16" style="83" customWidth="1"/>
    <col min="2059" max="2304" width="9.140625" style="83"/>
    <col min="2305" max="2305" width="42.42578125" style="83" customWidth="1"/>
    <col min="2306" max="2306" width="46.42578125" style="83" customWidth="1"/>
    <col min="2307" max="2307" width="10.140625" style="83" customWidth="1"/>
    <col min="2308" max="2308" width="8.85546875" style="83" customWidth="1"/>
    <col min="2309" max="2309" width="9.28515625" style="83" customWidth="1"/>
    <col min="2310" max="2314" width="16" style="83" customWidth="1"/>
    <col min="2315" max="2560" width="9.140625" style="83"/>
    <col min="2561" max="2561" width="42.42578125" style="83" customWidth="1"/>
    <col min="2562" max="2562" width="46.42578125" style="83" customWidth="1"/>
    <col min="2563" max="2563" width="10.140625" style="83" customWidth="1"/>
    <col min="2564" max="2564" width="8.85546875" style="83" customWidth="1"/>
    <col min="2565" max="2565" width="9.28515625" style="83" customWidth="1"/>
    <col min="2566" max="2570" width="16" style="83" customWidth="1"/>
    <col min="2571" max="2816" width="9.140625" style="83"/>
    <col min="2817" max="2817" width="42.42578125" style="83" customWidth="1"/>
    <col min="2818" max="2818" width="46.42578125" style="83" customWidth="1"/>
    <col min="2819" max="2819" width="10.140625" style="83" customWidth="1"/>
    <col min="2820" max="2820" width="8.85546875" style="83" customWidth="1"/>
    <col min="2821" max="2821" width="9.28515625" style="83" customWidth="1"/>
    <col min="2822" max="2826" width="16" style="83" customWidth="1"/>
    <col min="2827" max="3072" width="9.140625" style="83"/>
    <col min="3073" max="3073" width="42.42578125" style="83" customWidth="1"/>
    <col min="3074" max="3074" width="46.42578125" style="83" customWidth="1"/>
    <col min="3075" max="3075" width="10.140625" style="83" customWidth="1"/>
    <col min="3076" max="3076" width="8.85546875" style="83" customWidth="1"/>
    <col min="3077" max="3077" width="9.28515625" style="83" customWidth="1"/>
    <col min="3078" max="3082" width="16" style="83" customWidth="1"/>
    <col min="3083" max="3328" width="9.140625" style="83"/>
    <col min="3329" max="3329" width="42.42578125" style="83" customWidth="1"/>
    <col min="3330" max="3330" width="46.42578125" style="83" customWidth="1"/>
    <col min="3331" max="3331" width="10.140625" style="83" customWidth="1"/>
    <col min="3332" max="3332" width="8.85546875" style="83" customWidth="1"/>
    <col min="3333" max="3333" width="9.28515625" style="83" customWidth="1"/>
    <col min="3334" max="3338" width="16" style="83" customWidth="1"/>
    <col min="3339" max="3584" width="9.140625" style="83"/>
    <col min="3585" max="3585" width="42.42578125" style="83" customWidth="1"/>
    <col min="3586" max="3586" width="46.42578125" style="83" customWidth="1"/>
    <col min="3587" max="3587" width="10.140625" style="83" customWidth="1"/>
    <col min="3588" max="3588" width="8.85546875" style="83" customWidth="1"/>
    <col min="3589" max="3589" width="9.28515625" style="83" customWidth="1"/>
    <col min="3590" max="3594" width="16" style="83" customWidth="1"/>
    <col min="3595" max="3840" width="9.140625" style="83"/>
    <col min="3841" max="3841" width="42.42578125" style="83" customWidth="1"/>
    <col min="3842" max="3842" width="46.42578125" style="83" customWidth="1"/>
    <col min="3843" max="3843" width="10.140625" style="83" customWidth="1"/>
    <col min="3844" max="3844" width="8.85546875" style="83" customWidth="1"/>
    <col min="3845" max="3845" width="9.28515625" style="83" customWidth="1"/>
    <col min="3846" max="3850" width="16" style="83" customWidth="1"/>
    <col min="3851" max="4096" width="9.140625" style="83"/>
    <col min="4097" max="4097" width="42.42578125" style="83" customWidth="1"/>
    <col min="4098" max="4098" width="46.42578125" style="83" customWidth="1"/>
    <col min="4099" max="4099" width="10.140625" style="83" customWidth="1"/>
    <col min="4100" max="4100" width="8.85546875" style="83" customWidth="1"/>
    <col min="4101" max="4101" width="9.28515625" style="83" customWidth="1"/>
    <col min="4102" max="4106" width="16" style="83" customWidth="1"/>
    <col min="4107" max="4352" width="9.140625" style="83"/>
    <col min="4353" max="4353" width="42.42578125" style="83" customWidth="1"/>
    <col min="4354" max="4354" width="46.42578125" style="83" customWidth="1"/>
    <col min="4355" max="4355" width="10.140625" style="83" customWidth="1"/>
    <col min="4356" max="4356" width="8.85546875" style="83" customWidth="1"/>
    <col min="4357" max="4357" width="9.28515625" style="83" customWidth="1"/>
    <col min="4358" max="4362" width="16" style="83" customWidth="1"/>
    <col min="4363" max="4608" width="9.140625" style="83"/>
    <col min="4609" max="4609" width="42.42578125" style="83" customWidth="1"/>
    <col min="4610" max="4610" width="46.42578125" style="83" customWidth="1"/>
    <col min="4611" max="4611" width="10.140625" style="83" customWidth="1"/>
    <col min="4612" max="4612" width="8.85546875" style="83" customWidth="1"/>
    <col min="4613" max="4613" width="9.28515625" style="83" customWidth="1"/>
    <col min="4614" max="4618" width="16" style="83" customWidth="1"/>
    <col min="4619" max="4864" width="9.140625" style="83"/>
    <col min="4865" max="4865" width="42.42578125" style="83" customWidth="1"/>
    <col min="4866" max="4866" width="46.42578125" style="83" customWidth="1"/>
    <col min="4867" max="4867" width="10.140625" style="83" customWidth="1"/>
    <col min="4868" max="4868" width="8.85546875" style="83" customWidth="1"/>
    <col min="4869" max="4869" width="9.28515625" style="83" customWidth="1"/>
    <col min="4870" max="4874" width="16" style="83" customWidth="1"/>
    <col min="4875" max="5120" width="9.140625" style="83"/>
    <col min="5121" max="5121" width="42.42578125" style="83" customWidth="1"/>
    <col min="5122" max="5122" width="46.42578125" style="83" customWidth="1"/>
    <col min="5123" max="5123" width="10.140625" style="83" customWidth="1"/>
    <col min="5124" max="5124" width="8.85546875" style="83" customWidth="1"/>
    <col min="5125" max="5125" width="9.28515625" style="83" customWidth="1"/>
    <col min="5126" max="5130" width="16" style="83" customWidth="1"/>
    <col min="5131" max="5376" width="9.140625" style="83"/>
    <col min="5377" max="5377" width="42.42578125" style="83" customWidth="1"/>
    <col min="5378" max="5378" width="46.42578125" style="83" customWidth="1"/>
    <col min="5379" max="5379" width="10.140625" style="83" customWidth="1"/>
    <col min="5380" max="5380" width="8.85546875" style="83" customWidth="1"/>
    <col min="5381" max="5381" width="9.28515625" style="83" customWidth="1"/>
    <col min="5382" max="5386" width="16" style="83" customWidth="1"/>
    <col min="5387" max="5632" width="9.140625" style="83"/>
    <col min="5633" max="5633" width="42.42578125" style="83" customWidth="1"/>
    <col min="5634" max="5634" width="46.42578125" style="83" customWidth="1"/>
    <col min="5635" max="5635" width="10.140625" style="83" customWidth="1"/>
    <col min="5636" max="5636" width="8.85546875" style="83" customWidth="1"/>
    <col min="5637" max="5637" width="9.28515625" style="83" customWidth="1"/>
    <col min="5638" max="5642" width="16" style="83" customWidth="1"/>
    <col min="5643" max="5888" width="9.140625" style="83"/>
    <col min="5889" max="5889" width="42.42578125" style="83" customWidth="1"/>
    <col min="5890" max="5890" width="46.42578125" style="83" customWidth="1"/>
    <col min="5891" max="5891" width="10.140625" style="83" customWidth="1"/>
    <col min="5892" max="5892" width="8.85546875" style="83" customWidth="1"/>
    <col min="5893" max="5893" width="9.28515625" style="83" customWidth="1"/>
    <col min="5894" max="5898" width="16" style="83" customWidth="1"/>
    <col min="5899" max="6144" width="9.140625" style="83"/>
    <col min="6145" max="6145" width="42.42578125" style="83" customWidth="1"/>
    <col min="6146" max="6146" width="46.42578125" style="83" customWidth="1"/>
    <col min="6147" max="6147" width="10.140625" style="83" customWidth="1"/>
    <col min="6148" max="6148" width="8.85546875" style="83" customWidth="1"/>
    <col min="6149" max="6149" width="9.28515625" style="83" customWidth="1"/>
    <col min="6150" max="6154" width="16" style="83" customWidth="1"/>
    <col min="6155" max="6400" width="9.140625" style="83"/>
    <col min="6401" max="6401" width="42.42578125" style="83" customWidth="1"/>
    <col min="6402" max="6402" width="46.42578125" style="83" customWidth="1"/>
    <col min="6403" max="6403" width="10.140625" style="83" customWidth="1"/>
    <col min="6404" max="6404" width="8.85546875" style="83" customWidth="1"/>
    <col min="6405" max="6405" width="9.28515625" style="83" customWidth="1"/>
    <col min="6406" max="6410" width="16" style="83" customWidth="1"/>
    <col min="6411" max="6656" width="9.140625" style="83"/>
    <col min="6657" max="6657" width="42.42578125" style="83" customWidth="1"/>
    <col min="6658" max="6658" width="46.42578125" style="83" customWidth="1"/>
    <col min="6659" max="6659" width="10.140625" style="83" customWidth="1"/>
    <col min="6660" max="6660" width="8.85546875" style="83" customWidth="1"/>
    <col min="6661" max="6661" width="9.28515625" style="83" customWidth="1"/>
    <col min="6662" max="6666" width="16" style="83" customWidth="1"/>
    <col min="6667" max="6912" width="9.140625" style="83"/>
    <col min="6913" max="6913" width="42.42578125" style="83" customWidth="1"/>
    <col min="6914" max="6914" width="46.42578125" style="83" customWidth="1"/>
    <col min="6915" max="6915" width="10.140625" style="83" customWidth="1"/>
    <col min="6916" max="6916" width="8.85546875" style="83" customWidth="1"/>
    <col min="6917" max="6917" width="9.28515625" style="83" customWidth="1"/>
    <col min="6918" max="6922" width="16" style="83" customWidth="1"/>
    <col min="6923" max="7168" width="9.140625" style="83"/>
    <col min="7169" max="7169" width="42.42578125" style="83" customWidth="1"/>
    <col min="7170" max="7170" width="46.42578125" style="83" customWidth="1"/>
    <col min="7171" max="7171" width="10.140625" style="83" customWidth="1"/>
    <col min="7172" max="7172" width="8.85546875" style="83" customWidth="1"/>
    <col min="7173" max="7173" width="9.28515625" style="83" customWidth="1"/>
    <col min="7174" max="7178" width="16" style="83" customWidth="1"/>
    <col min="7179" max="7424" width="9.140625" style="83"/>
    <col min="7425" max="7425" width="42.42578125" style="83" customWidth="1"/>
    <col min="7426" max="7426" width="46.42578125" style="83" customWidth="1"/>
    <col min="7427" max="7427" width="10.140625" style="83" customWidth="1"/>
    <col min="7428" max="7428" width="8.85546875" style="83" customWidth="1"/>
    <col min="7429" max="7429" width="9.28515625" style="83" customWidth="1"/>
    <col min="7430" max="7434" width="16" style="83" customWidth="1"/>
    <col min="7435" max="7680" width="9.140625" style="83"/>
    <col min="7681" max="7681" width="42.42578125" style="83" customWidth="1"/>
    <col min="7682" max="7682" width="46.42578125" style="83" customWidth="1"/>
    <col min="7683" max="7683" width="10.140625" style="83" customWidth="1"/>
    <col min="7684" max="7684" width="8.85546875" style="83" customWidth="1"/>
    <col min="7685" max="7685" width="9.28515625" style="83" customWidth="1"/>
    <col min="7686" max="7690" width="16" style="83" customWidth="1"/>
    <col min="7691" max="7936" width="9.140625" style="83"/>
    <col min="7937" max="7937" width="42.42578125" style="83" customWidth="1"/>
    <col min="7938" max="7938" width="46.42578125" style="83" customWidth="1"/>
    <col min="7939" max="7939" width="10.140625" style="83" customWidth="1"/>
    <col min="7940" max="7940" width="8.85546875" style="83" customWidth="1"/>
    <col min="7941" max="7941" width="9.28515625" style="83" customWidth="1"/>
    <col min="7942" max="7946" width="16" style="83" customWidth="1"/>
    <col min="7947" max="8192" width="9.140625" style="83"/>
    <col min="8193" max="8193" width="42.42578125" style="83" customWidth="1"/>
    <col min="8194" max="8194" width="46.42578125" style="83" customWidth="1"/>
    <col min="8195" max="8195" width="10.140625" style="83" customWidth="1"/>
    <col min="8196" max="8196" width="8.85546875" style="83" customWidth="1"/>
    <col min="8197" max="8197" width="9.28515625" style="83" customWidth="1"/>
    <col min="8198" max="8202" width="16" style="83" customWidth="1"/>
    <col min="8203" max="8448" width="9.140625" style="83"/>
    <col min="8449" max="8449" width="42.42578125" style="83" customWidth="1"/>
    <col min="8450" max="8450" width="46.42578125" style="83" customWidth="1"/>
    <col min="8451" max="8451" width="10.140625" style="83" customWidth="1"/>
    <col min="8452" max="8452" width="8.85546875" style="83" customWidth="1"/>
    <col min="8453" max="8453" width="9.28515625" style="83" customWidth="1"/>
    <col min="8454" max="8458" width="16" style="83" customWidth="1"/>
    <col min="8459" max="8704" width="9.140625" style="83"/>
    <col min="8705" max="8705" width="42.42578125" style="83" customWidth="1"/>
    <col min="8706" max="8706" width="46.42578125" style="83" customWidth="1"/>
    <col min="8707" max="8707" width="10.140625" style="83" customWidth="1"/>
    <col min="8708" max="8708" width="8.85546875" style="83" customWidth="1"/>
    <col min="8709" max="8709" width="9.28515625" style="83" customWidth="1"/>
    <col min="8710" max="8714" width="16" style="83" customWidth="1"/>
    <col min="8715" max="8960" width="9.140625" style="83"/>
    <col min="8961" max="8961" width="42.42578125" style="83" customWidth="1"/>
    <col min="8962" max="8962" width="46.42578125" style="83" customWidth="1"/>
    <col min="8963" max="8963" width="10.140625" style="83" customWidth="1"/>
    <col min="8964" max="8964" width="8.85546875" style="83" customWidth="1"/>
    <col min="8965" max="8965" width="9.28515625" style="83" customWidth="1"/>
    <col min="8966" max="8970" width="16" style="83" customWidth="1"/>
    <col min="8971" max="9216" width="9.140625" style="83"/>
    <col min="9217" max="9217" width="42.42578125" style="83" customWidth="1"/>
    <col min="9218" max="9218" width="46.42578125" style="83" customWidth="1"/>
    <col min="9219" max="9219" width="10.140625" style="83" customWidth="1"/>
    <col min="9220" max="9220" width="8.85546875" style="83" customWidth="1"/>
    <col min="9221" max="9221" width="9.28515625" style="83" customWidth="1"/>
    <col min="9222" max="9226" width="16" style="83" customWidth="1"/>
    <col min="9227" max="9472" width="9.140625" style="83"/>
    <col min="9473" max="9473" width="42.42578125" style="83" customWidth="1"/>
    <col min="9474" max="9474" width="46.42578125" style="83" customWidth="1"/>
    <col min="9475" max="9475" width="10.140625" style="83" customWidth="1"/>
    <col min="9476" max="9476" width="8.85546875" style="83" customWidth="1"/>
    <col min="9477" max="9477" width="9.28515625" style="83" customWidth="1"/>
    <col min="9478" max="9482" width="16" style="83" customWidth="1"/>
    <col min="9483" max="9728" width="9.140625" style="83"/>
    <col min="9729" max="9729" width="42.42578125" style="83" customWidth="1"/>
    <col min="9730" max="9730" width="46.42578125" style="83" customWidth="1"/>
    <col min="9731" max="9731" width="10.140625" style="83" customWidth="1"/>
    <col min="9732" max="9732" width="8.85546875" style="83" customWidth="1"/>
    <col min="9733" max="9733" width="9.28515625" style="83" customWidth="1"/>
    <col min="9734" max="9738" width="16" style="83" customWidth="1"/>
    <col min="9739" max="9984" width="9.140625" style="83"/>
    <col min="9985" max="9985" width="42.42578125" style="83" customWidth="1"/>
    <col min="9986" max="9986" width="46.42578125" style="83" customWidth="1"/>
    <col min="9987" max="9987" width="10.140625" style="83" customWidth="1"/>
    <col min="9988" max="9988" width="8.85546875" style="83" customWidth="1"/>
    <col min="9989" max="9989" width="9.28515625" style="83" customWidth="1"/>
    <col min="9990" max="9994" width="16" style="83" customWidth="1"/>
    <col min="9995" max="10240" width="9.140625" style="83"/>
    <col min="10241" max="10241" width="42.42578125" style="83" customWidth="1"/>
    <col min="10242" max="10242" width="46.42578125" style="83" customWidth="1"/>
    <col min="10243" max="10243" width="10.140625" style="83" customWidth="1"/>
    <col min="10244" max="10244" width="8.85546875" style="83" customWidth="1"/>
    <col min="10245" max="10245" width="9.28515625" style="83" customWidth="1"/>
    <col min="10246" max="10250" width="16" style="83" customWidth="1"/>
    <col min="10251" max="10496" width="9.140625" style="83"/>
    <col min="10497" max="10497" width="42.42578125" style="83" customWidth="1"/>
    <col min="10498" max="10498" width="46.42578125" style="83" customWidth="1"/>
    <col min="10499" max="10499" width="10.140625" style="83" customWidth="1"/>
    <col min="10500" max="10500" width="8.85546875" style="83" customWidth="1"/>
    <col min="10501" max="10501" width="9.28515625" style="83" customWidth="1"/>
    <col min="10502" max="10506" width="16" style="83" customWidth="1"/>
    <col min="10507" max="10752" width="9.140625" style="83"/>
    <col min="10753" max="10753" width="42.42578125" style="83" customWidth="1"/>
    <col min="10754" max="10754" width="46.42578125" style="83" customWidth="1"/>
    <col min="10755" max="10755" width="10.140625" style="83" customWidth="1"/>
    <col min="10756" max="10756" width="8.85546875" style="83" customWidth="1"/>
    <col min="10757" max="10757" width="9.28515625" style="83" customWidth="1"/>
    <col min="10758" max="10762" width="16" style="83" customWidth="1"/>
    <col min="10763" max="11008" width="9.140625" style="83"/>
    <col min="11009" max="11009" width="42.42578125" style="83" customWidth="1"/>
    <col min="11010" max="11010" width="46.42578125" style="83" customWidth="1"/>
    <col min="11011" max="11011" width="10.140625" style="83" customWidth="1"/>
    <col min="11012" max="11012" width="8.85546875" style="83" customWidth="1"/>
    <col min="11013" max="11013" width="9.28515625" style="83" customWidth="1"/>
    <col min="11014" max="11018" width="16" style="83" customWidth="1"/>
    <col min="11019" max="11264" width="9.140625" style="83"/>
    <col min="11265" max="11265" width="42.42578125" style="83" customWidth="1"/>
    <col min="11266" max="11266" width="46.42578125" style="83" customWidth="1"/>
    <col min="11267" max="11267" width="10.140625" style="83" customWidth="1"/>
    <col min="11268" max="11268" width="8.85546875" style="83" customWidth="1"/>
    <col min="11269" max="11269" width="9.28515625" style="83" customWidth="1"/>
    <col min="11270" max="11274" width="16" style="83" customWidth="1"/>
    <col min="11275" max="11520" width="9.140625" style="83"/>
    <col min="11521" max="11521" width="42.42578125" style="83" customWidth="1"/>
    <col min="11522" max="11522" width="46.42578125" style="83" customWidth="1"/>
    <col min="11523" max="11523" width="10.140625" style="83" customWidth="1"/>
    <col min="11524" max="11524" width="8.85546875" style="83" customWidth="1"/>
    <col min="11525" max="11525" width="9.28515625" style="83" customWidth="1"/>
    <col min="11526" max="11530" width="16" style="83" customWidth="1"/>
    <col min="11531" max="11776" width="9.140625" style="83"/>
    <col min="11777" max="11777" width="42.42578125" style="83" customWidth="1"/>
    <col min="11778" max="11778" width="46.42578125" style="83" customWidth="1"/>
    <col min="11779" max="11779" width="10.140625" style="83" customWidth="1"/>
    <col min="11780" max="11780" width="8.85546875" style="83" customWidth="1"/>
    <col min="11781" max="11781" width="9.28515625" style="83" customWidth="1"/>
    <col min="11782" max="11786" width="16" style="83" customWidth="1"/>
    <col min="11787" max="12032" width="9.140625" style="83"/>
    <col min="12033" max="12033" width="42.42578125" style="83" customWidth="1"/>
    <col min="12034" max="12034" width="46.42578125" style="83" customWidth="1"/>
    <col min="12035" max="12035" width="10.140625" style="83" customWidth="1"/>
    <col min="12036" max="12036" width="8.85546875" style="83" customWidth="1"/>
    <col min="12037" max="12037" width="9.28515625" style="83" customWidth="1"/>
    <col min="12038" max="12042" width="16" style="83" customWidth="1"/>
    <col min="12043" max="12288" width="9.140625" style="83"/>
    <col min="12289" max="12289" width="42.42578125" style="83" customWidth="1"/>
    <col min="12290" max="12290" width="46.42578125" style="83" customWidth="1"/>
    <col min="12291" max="12291" width="10.140625" style="83" customWidth="1"/>
    <col min="12292" max="12292" width="8.85546875" style="83" customWidth="1"/>
    <col min="12293" max="12293" width="9.28515625" style="83" customWidth="1"/>
    <col min="12294" max="12298" width="16" style="83" customWidth="1"/>
    <col min="12299" max="12544" width="9.140625" style="83"/>
    <col min="12545" max="12545" width="42.42578125" style="83" customWidth="1"/>
    <col min="12546" max="12546" width="46.42578125" style="83" customWidth="1"/>
    <col min="12547" max="12547" width="10.140625" style="83" customWidth="1"/>
    <col min="12548" max="12548" width="8.85546875" style="83" customWidth="1"/>
    <col min="12549" max="12549" width="9.28515625" style="83" customWidth="1"/>
    <col min="12550" max="12554" width="16" style="83" customWidth="1"/>
    <col min="12555" max="12800" width="9.140625" style="83"/>
    <col min="12801" max="12801" width="42.42578125" style="83" customWidth="1"/>
    <col min="12802" max="12802" width="46.42578125" style="83" customWidth="1"/>
    <col min="12803" max="12803" width="10.140625" style="83" customWidth="1"/>
    <col min="12804" max="12804" width="8.85546875" style="83" customWidth="1"/>
    <col min="12805" max="12805" width="9.28515625" style="83" customWidth="1"/>
    <col min="12806" max="12810" width="16" style="83" customWidth="1"/>
    <col min="12811" max="13056" width="9.140625" style="83"/>
    <col min="13057" max="13057" width="42.42578125" style="83" customWidth="1"/>
    <col min="13058" max="13058" width="46.42578125" style="83" customWidth="1"/>
    <col min="13059" max="13059" width="10.140625" style="83" customWidth="1"/>
    <col min="13060" max="13060" width="8.85546875" style="83" customWidth="1"/>
    <col min="13061" max="13061" width="9.28515625" style="83" customWidth="1"/>
    <col min="13062" max="13066" width="16" style="83" customWidth="1"/>
    <col min="13067" max="13312" width="9.140625" style="83"/>
    <col min="13313" max="13313" width="42.42578125" style="83" customWidth="1"/>
    <col min="13314" max="13314" width="46.42578125" style="83" customWidth="1"/>
    <col min="13315" max="13315" width="10.140625" style="83" customWidth="1"/>
    <col min="13316" max="13316" width="8.85546875" style="83" customWidth="1"/>
    <col min="13317" max="13317" width="9.28515625" style="83" customWidth="1"/>
    <col min="13318" max="13322" width="16" style="83" customWidth="1"/>
    <col min="13323" max="13568" width="9.140625" style="83"/>
    <col min="13569" max="13569" width="42.42578125" style="83" customWidth="1"/>
    <col min="13570" max="13570" width="46.42578125" style="83" customWidth="1"/>
    <col min="13571" max="13571" width="10.140625" style="83" customWidth="1"/>
    <col min="13572" max="13572" width="8.85546875" style="83" customWidth="1"/>
    <col min="13573" max="13573" width="9.28515625" style="83" customWidth="1"/>
    <col min="13574" max="13578" width="16" style="83" customWidth="1"/>
    <col min="13579" max="13824" width="9.140625" style="83"/>
    <col min="13825" max="13825" width="42.42578125" style="83" customWidth="1"/>
    <col min="13826" max="13826" width="46.42578125" style="83" customWidth="1"/>
    <col min="13827" max="13827" width="10.140625" style="83" customWidth="1"/>
    <col min="13828" max="13828" width="8.85546875" style="83" customWidth="1"/>
    <col min="13829" max="13829" width="9.28515625" style="83" customWidth="1"/>
    <col min="13830" max="13834" width="16" style="83" customWidth="1"/>
    <col min="13835" max="14080" width="9.140625" style="83"/>
    <col min="14081" max="14081" width="42.42578125" style="83" customWidth="1"/>
    <col min="14082" max="14082" width="46.42578125" style="83" customWidth="1"/>
    <col min="14083" max="14083" width="10.140625" style="83" customWidth="1"/>
    <col min="14084" max="14084" width="8.85546875" style="83" customWidth="1"/>
    <col min="14085" max="14085" width="9.28515625" style="83" customWidth="1"/>
    <col min="14086" max="14090" width="16" style="83" customWidth="1"/>
    <col min="14091" max="14336" width="9.140625" style="83"/>
    <col min="14337" max="14337" width="42.42578125" style="83" customWidth="1"/>
    <col min="14338" max="14338" width="46.42578125" style="83" customWidth="1"/>
    <col min="14339" max="14339" width="10.140625" style="83" customWidth="1"/>
    <col min="14340" max="14340" width="8.85546875" style="83" customWidth="1"/>
    <col min="14341" max="14341" width="9.28515625" style="83" customWidth="1"/>
    <col min="14342" max="14346" width="16" style="83" customWidth="1"/>
    <col min="14347" max="14592" width="9.140625" style="83"/>
    <col min="14593" max="14593" width="42.42578125" style="83" customWidth="1"/>
    <col min="14594" max="14594" width="46.42578125" style="83" customWidth="1"/>
    <col min="14595" max="14595" width="10.140625" style="83" customWidth="1"/>
    <col min="14596" max="14596" width="8.85546875" style="83" customWidth="1"/>
    <col min="14597" max="14597" width="9.28515625" style="83" customWidth="1"/>
    <col min="14598" max="14602" width="16" style="83" customWidth="1"/>
    <col min="14603" max="14848" width="9.140625" style="83"/>
    <col min="14849" max="14849" width="42.42578125" style="83" customWidth="1"/>
    <col min="14850" max="14850" width="46.42578125" style="83" customWidth="1"/>
    <col min="14851" max="14851" width="10.140625" style="83" customWidth="1"/>
    <col min="14852" max="14852" width="8.85546875" style="83" customWidth="1"/>
    <col min="14853" max="14853" width="9.28515625" style="83" customWidth="1"/>
    <col min="14854" max="14858" width="16" style="83" customWidth="1"/>
    <col min="14859" max="15104" width="9.140625" style="83"/>
    <col min="15105" max="15105" width="42.42578125" style="83" customWidth="1"/>
    <col min="15106" max="15106" width="46.42578125" style="83" customWidth="1"/>
    <col min="15107" max="15107" width="10.140625" style="83" customWidth="1"/>
    <col min="15108" max="15108" width="8.85546875" style="83" customWidth="1"/>
    <col min="15109" max="15109" width="9.28515625" style="83" customWidth="1"/>
    <col min="15110" max="15114" width="16" style="83" customWidth="1"/>
    <col min="15115" max="15360" width="9.140625" style="83"/>
    <col min="15361" max="15361" width="42.42578125" style="83" customWidth="1"/>
    <col min="15362" max="15362" width="46.42578125" style="83" customWidth="1"/>
    <col min="15363" max="15363" width="10.140625" style="83" customWidth="1"/>
    <col min="15364" max="15364" width="8.85546875" style="83" customWidth="1"/>
    <col min="15365" max="15365" width="9.28515625" style="83" customWidth="1"/>
    <col min="15366" max="15370" width="16" style="83" customWidth="1"/>
    <col min="15371" max="15616" width="9.140625" style="83"/>
    <col min="15617" max="15617" width="42.42578125" style="83" customWidth="1"/>
    <col min="15618" max="15618" width="46.42578125" style="83" customWidth="1"/>
    <col min="15619" max="15619" width="10.140625" style="83" customWidth="1"/>
    <col min="15620" max="15620" width="8.85546875" style="83" customWidth="1"/>
    <col min="15621" max="15621" width="9.28515625" style="83" customWidth="1"/>
    <col min="15622" max="15626" width="16" style="83" customWidth="1"/>
    <col min="15627" max="15872" width="9.140625" style="83"/>
    <col min="15873" max="15873" width="42.42578125" style="83" customWidth="1"/>
    <col min="15874" max="15874" width="46.42578125" style="83" customWidth="1"/>
    <col min="15875" max="15875" width="10.140625" style="83" customWidth="1"/>
    <col min="15876" max="15876" width="8.85546875" style="83" customWidth="1"/>
    <col min="15877" max="15877" width="9.28515625" style="83" customWidth="1"/>
    <col min="15878" max="15882" width="16" style="83" customWidth="1"/>
    <col min="15883" max="16128" width="9.140625" style="83"/>
    <col min="16129" max="16129" width="42.42578125" style="83" customWidth="1"/>
    <col min="16130" max="16130" width="46.42578125" style="83" customWidth="1"/>
    <col min="16131" max="16131" width="10.140625" style="83" customWidth="1"/>
    <col min="16132" max="16132" width="8.85546875" style="83" customWidth="1"/>
    <col min="16133" max="16133" width="9.28515625" style="83" customWidth="1"/>
    <col min="16134" max="16138" width="16" style="83" customWidth="1"/>
    <col min="16139" max="16384" width="9.140625" style="83"/>
  </cols>
  <sheetData>
    <row r="1" spans="1:10" s="67" customFormat="1" ht="21.75" customHeight="1">
      <c r="A1" s="605" t="str">
        <f>'Elenco P.I.'!B2</f>
        <v>Comune di Arborea</v>
      </c>
      <c r="B1" s="606"/>
      <c r="C1" s="606"/>
      <c r="D1" s="606"/>
      <c r="E1" s="606"/>
      <c r="F1" s="606"/>
      <c r="G1" s="606"/>
      <c r="H1" s="606"/>
      <c r="I1" s="606"/>
      <c r="J1" s="607"/>
    </row>
    <row r="2" spans="1:10" s="67" customFormat="1" ht="19.5" customHeight="1">
      <c r="A2" s="68" t="s">
        <v>0</v>
      </c>
      <c r="B2" s="69"/>
      <c r="C2" s="70"/>
      <c r="D2" s="70"/>
      <c r="E2" s="70"/>
      <c r="F2" s="71" t="s">
        <v>225</v>
      </c>
      <c r="G2" s="71" t="s">
        <v>226</v>
      </c>
      <c r="H2" s="70"/>
      <c r="I2" s="71" t="s">
        <v>227</v>
      </c>
      <c r="J2" s="72"/>
    </row>
    <row r="3" spans="1:10" s="67" customFormat="1" ht="19.5" customHeight="1">
      <c r="A3" s="68" t="s">
        <v>228</v>
      </c>
      <c r="B3" s="73"/>
      <c r="C3" s="70"/>
      <c r="D3" s="70"/>
      <c r="E3" s="70"/>
      <c r="F3" s="74"/>
      <c r="G3" s="74"/>
      <c r="H3" s="70"/>
      <c r="I3" s="75">
        <v>2021</v>
      </c>
      <c r="J3" s="72"/>
    </row>
    <row r="4" spans="1:10" s="67" customFormat="1" ht="19.5" customHeight="1">
      <c r="A4" s="68" t="s">
        <v>229</v>
      </c>
      <c r="B4" s="76"/>
      <c r="C4" s="70"/>
      <c r="D4" s="70"/>
      <c r="E4" s="70"/>
      <c r="F4" s="70"/>
      <c r="G4" s="70"/>
      <c r="H4" s="70"/>
      <c r="I4" s="70"/>
      <c r="J4" s="72"/>
    </row>
    <row r="5" spans="1:10" ht="9.75" customHeight="1">
      <c r="A5" s="77"/>
      <c r="B5" s="78"/>
      <c r="C5" s="79"/>
      <c r="D5" s="79"/>
      <c r="E5" s="79"/>
      <c r="F5" s="79"/>
      <c r="G5" s="80"/>
      <c r="H5" s="81"/>
      <c r="I5" s="81"/>
      <c r="J5" s="82"/>
    </row>
    <row r="6" spans="1:10" ht="12.75" customHeight="1">
      <c r="A6" s="608" t="s">
        <v>230</v>
      </c>
      <c r="B6" s="608"/>
      <c r="C6" s="608"/>
      <c r="D6" s="608"/>
      <c r="E6" s="608"/>
      <c r="F6" s="610" t="s">
        <v>231</v>
      </c>
      <c r="G6" s="610"/>
      <c r="H6" s="610"/>
      <c r="I6" s="610"/>
      <c r="J6" s="610"/>
    </row>
    <row r="7" spans="1:10" ht="15.75" customHeight="1">
      <c r="A7" s="609"/>
      <c r="B7" s="609"/>
      <c r="C7" s="609"/>
      <c r="D7" s="609"/>
      <c r="E7" s="609"/>
      <c r="F7" s="398">
        <v>1</v>
      </c>
      <c r="G7" s="398">
        <v>2</v>
      </c>
      <c r="H7" s="398">
        <v>3</v>
      </c>
      <c r="I7" s="398">
        <v>4</v>
      </c>
      <c r="J7" s="398">
        <v>5</v>
      </c>
    </row>
    <row r="8" spans="1:10" ht="15.75" customHeight="1">
      <c r="A8" s="609"/>
      <c r="B8" s="609"/>
      <c r="C8" s="609"/>
      <c r="D8" s="609"/>
      <c r="E8" s="609"/>
      <c r="F8" s="85" t="s">
        <v>232</v>
      </c>
      <c r="G8" s="85" t="s">
        <v>233</v>
      </c>
      <c r="H8" s="86" t="s">
        <v>234</v>
      </c>
      <c r="I8" s="86" t="s">
        <v>235</v>
      </c>
      <c r="J8" s="86" t="s">
        <v>236</v>
      </c>
    </row>
    <row r="9" spans="1:10" ht="4.5" customHeight="1">
      <c r="A9" s="611"/>
      <c r="B9" s="611"/>
      <c r="C9" s="611"/>
      <c r="D9" s="611"/>
      <c r="E9" s="611"/>
      <c r="F9" s="611"/>
      <c r="G9" s="611"/>
      <c r="H9" s="611"/>
      <c r="I9" s="611"/>
      <c r="J9" s="611"/>
    </row>
    <row r="10" spans="1:10" ht="32.25" customHeight="1">
      <c r="A10" s="87" t="s">
        <v>237</v>
      </c>
      <c r="B10" s="87" t="s">
        <v>238</v>
      </c>
      <c r="C10" s="88" t="s">
        <v>239</v>
      </c>
      <c r="D10" s="88" t="s">
        <v>240</v>
      </c>
      <c r="E10" s="88" t="s">
        <v>241</v>
      </c>
      <c r="F10" s="88" t="s">
        <v>242</v>
      </c>
      <c r="G10" s="88" t="s">
        <v>57</v>
      </c>
      <c r="H10" s="88" t="s">
        <v>243</v>
      </c>
      <c r="I10" s="88" t="s">
        <v>244</v>
      </c>
      <c r="J10" s="88" t="s">
        <v>245</v>
      </c>
    </row>
    <row r="11" spans="1:10" ht="57.75" customHeight="1">
      <c r="A11" s="89" t="str">
        <f>Tecnico!B16</f>
        <v>Assicurare un'efficace acquisizione, gestione e programmazione delle risorse finanziarie dell'ente al fine di garantire la qualità dei servizi svolti e il rispetto dei piani e dei programmi della politica</v>
      </c>
      <c r="B11" s="90"/>
      <c r="C11" s="91"/>
      <c r="D11" s="92">
        <f t="shared" ref="D11:D20" si="0">E11/100</f>
        <v>0</v>
      </c>
      <c r="E11" s="93"/>
      <c r="F11" s="94" t="str">
        <f>IF(E11&lt;=20,"X","")</f>
        <v>X</v>
      </c>
      <c r="G11" s="94" t="str">
        <f>IF(AND(E11&gt;20,E11&lt;=50),"X","")</f>
        <v/>
      </c>
      <c r="H11" s="94" t="str">
        <f>IF(AND(E11&gt;50,E11&lt;=70),"X","")</f>
        <v/>
      </c>
      <c r="I11" s="94" t="str">
        <f>IF(AND(E11&gt;70,E11&lt;=90),"X","")</f>
        <v/>
      </c>
      <c r="J11" s="94" t="str">
        <f>IF(AND(E11&gt;90,E11&lt;=100),"X","")</f>
        <v/>
      </c>
    </row>
    <row r="12" spans="1:10" ht="105" customHeight="1">
      <c r="A12" s="89" t="str">
        <f>Tecnico!B17</f>
        <v>Attuazione delle misure previste dalla normativa  e del PTPC dell'ente in materia di Anticorruzione</v>
      </c>
      <c r="B12" s="96"/>
      <c r="C12" s="91"/>
      <c r="D12" s="92">
        <f t="shared" si="0"/>
        <v>0</v>
      </c>
      <c r="E12" s="93"/>
      <c r="F12" s="94" t="str">
        <f t="shared" ref="F12:F20" si="1">IF(E12&lt;=20,"X","")</f>
        <v>X</v>
      </c>
      <c r="G12" s="94" t="str">
        <f t="shared" ref="G12:G20" si="2">IF(AND(E12&gt;20,E12&lt;=50),"X","")</f>
        <v/>
      </c>
      <c r="H12" s="94" t="str">
        <f t="shared" ref="H12:H20" si="3">IF(AND(E12&gt;50,E12&lt;=70),"X","")</f>
        <v/>
      </c>
      <c r="I12" s="94" t="str">
        <f t="shared" ref="I12:I20" si="4">IF(AND(E12&gt;70,E12&lt;=90),"X","")</f>
        <v/>
      </c>
      <c r="J12" s="94" t="str">
        <f t="shared" ref="J12:J20" si="5">IF(AND(E12&gt;90,E12&lt;=100),"X","")</f>
        <v/>
      </c>
    </row>
    <row r="13" spans="1:10" ht="102.75" customHeight="1">
      <c r="A13" s="89" t="str">
        <f>Tecnico!B18</f>
        <v xml:space="preserve">Attuazione delle misure previste dalla normativa  dell'ente in materia di trasparenza </v>
      </c>
      <c r="B13" s="96"/>
      <c r="C13" s="93"/>
      <c r="D13" s="92">
        <f t="shared" si="0"/>
        <v>0</v>
      </c>
      <c r="E13" s="93"/>
      <c r="F13" s="94" t="str">
        <f t="shared" si="1"/>
        <v>X</v>
      </c>
      <c r="G13" s="94" t="str">
        <f t="shared" si="2"/>
        <v/>
      </c>
      <c r="H13" s="94" t="str">
        <f t="shared" si="3"/>
        <v/>
      </c>
      <c r="I13" s="94" t="str">
        <f t="shared" si="4"/>
        <v/>
      </c>
      <c r="J13" s="94" t="str">
        <f t="shared" si="5"/>
        <v/>
      </c>
    </row>
    <row r="14" spans="1:10" ht="57.75" customHeight="1">
      <c r="A14" s="89" t="str">
        <f>Tecnico!B19</f>
        <v>Assicurare un elevato standard degli atti amministrativi finalizzato a garantire la legittimità, regolarità e correttezza dell’azione amministrativa nonche di regolarità contabile degli atti mediante l'attuazione dei controlli cosi come previsto nel numero e con le modalità programmate nel regolamento sui controlli interni adottato dall'ente.</v>
      </c>
      <c r="B14" s="96"/>
      <c r="C14" s="93"/>
      <c r="D14" s="92">
        <f t="shared" si="0"/>
        <v>0</v>
      </c>
      <c r="E14" s="93"/>
      <c r="F14" s="94" t="str">
        <f t="shared" si="1"/>
        <v>X</v>
      </c>
      <c r="G14" s="94" t="str">
        <f t="shared" si="2"/>
        <v/>
      </c>
      <c r="H14" s="94" t="str">
        <f t="shared" si="3"/>
        <v/>
      </c>
      <c r="I14" s="94" t="str">
        <f t="shared" si="4"/>
        <v/>
      </c>
      <c r="J14" s="94" t="str">
        <f t="shared" si="5"/>
        <v/>
      </c>
    </row>
    <row r="15" spans="1:10" ht="57.75" customHeight="1">
      <c r="A15" s="89" t="str">
        <f>Tecnico!B20</f>
        <v>Informatizzazione</v>
      </c>
      <c r="B15" s="96"/>
      <c r="C15" s="93"/>
      <c r="D15" s="92">
        <f t="shared" si="0"/>
        <v>0</v>
      </c>
      <c r="E15" s="93"/>
      <c r="F15" s="94" t="str">
        <f t="shared" si="1"/>
        <v>X</v>
      </c>
      <c r="G15" s="94" t="str">
        <f t="shared" si="2"/>
        <v/>
      </c>
      <c r="H15" s="94" t="str">
        <f t="shared" si="3"/>
        <v/>
      </c>
      <c r="I15" s="94" t="str">
        <f t="shared" si="4"/>
        <v/>
      </c>
      <c r="J15" s="94" t="str">
        <f t="shared" si="5"/>
        <v/>
      </c>
    </row>
    <row r="16" spans="1:10" ht="100.5" hidden="1" customHeight="1">
      <c r="A16" s="89">
        <f>Tecnico!B21</f>
        <v>0</v>
      </c>
      <c r="B16" s="96"/>
      <c r="C16" s="93"/>
      <c r="D16" s="92">
        <f t="shared" si="0"/>
        <v>0</v>
      </c>
      <c r="E16" s="93"/>
      <c r="F16" s="94" t="str">
        <f t="shared" si="1"/>
        <v>X</v>
      </c>
      <c r="G16" s="94" t="str">
        <f t="shared" si="2"/>
        <v/>
      </c>
      <c r="H16" s="94" t="str">
        <f t="shared" si="3"/>
        <v/>
      </c>
      <c r="I16" s="94" t="str">
        <f t="shared" si="4"/>
        <v/>
      </c>
      <c r="J16" s="94" t="str">
        <f t="shared" si="5"/>
        <v/>
      </c>
    </row>
    <row r="17" spans="1:10" ht="88.5" hidden="1" customHeight="1">
      <c r="A17" s="89">
        <f>Tecnico!B22</f>
        <v>0</v>
      </c>
      <c r="B17" s="89"/>
      <c r="C17" s="93">
        <v>60</v>
      </c>
      <c r="D17" s="92">
        <f t="shared" si="0"/>
        <v>0</v>
      </c>
      <c r="E17" s="93"/>
      <c r="F17" s="94" t="str">
        <f t="shared" si="1"/>
        <v>X</v>
      </c>
      <c r="G17" s="94" t="str">
        <f t="shared" si="2"/>
        <v/>
      </c>
      <c r="H17" s="94" t="str">
        <f t="shared" si="3"/>
        <v/>
      </c>
      <c r="I17" s="94" t="str">
        <f t="shared" si="4"/>
        <v/>
      </c>
      <c r="J17" s="94" t="str">
        <f t="shared" si="5"/>
        <v/>
      </c>
    </row>
    <row r="18" spans="1:10" ht="26.25" hidden="1" customHeight="1">
      <c r="A18" s="89">
        <f>Tecnico!B23</f>
        <v>0</v>
      </c>
      <c r="B18" s="96"/>
      <c r="C18" s="93"/>
      <c r="D18" s="92">
        <f t="shared" si="0"/>
        <v>0</v>
      </c>
      <c r="E18" s="93"/>
      <c r="F18" s="94" t="str">
        <f t="shared" si="1"/>
        <v>X</v>
      </c>
      <c r="G18" s="94" t="str">
        <f t="shared" si="2"/>
        <v/>
      </c>
      <c r="H18" s="94" t="str">
        <f t="shared" si="3"/>
        <v/>
      </c>
      <c r="I18" s="94" t="str">
        <f t="shared" si="4"/>
        <v/>
      </c>
      <c r="J18" s="94" t="str">
        <f t="shared" si="5"/>
        <v/>
      </c>
    </row>
    <row r="19" spans="1:10" ht="26.25" hidden="1" customHeight="1">
      <c r="A19" s="89">
        <f>Tecnico!B24</f>
        <v>0</v>
      </c>
      <c r="B19" s="96"/>
      <c r="C19" s="93"/>
      <c r="D19" s="92">
        <f t="shared" si="0"/>
        <v>0</v>
      </c>
      <c r="E19" s="93"/>
      <c r="F19" s="94" t="str">
        <f t="shared" si="1"/>
        <v>X</v>
      </c>
      <c r="G19" s="94" t="str">
        <f t="shared" si="2"/>
        <v/>
      </c>
      <c r="H19" s="94" t="str">
        <f t="shared" si="3"/>
        <v/>
      </c>
      <c r="I19" s="94" t="str">
        <f t="shared" si="4"/>
        <v/>
      </c>
      <c r="J19" s="94" t="str">
        <f t="shared" si="5"/>
        <v/>
      </c>
    </row>
    <row r="20" spans="1:10" ht="26.25" hidden="1" customHeight="1">
      <c r="A20" s="89">
        <f>Tecnico!B25</f>
        <v>0</v>
      </c>
      <c r="B20" s="96"/>
      <c r="C20" s="93"/>
      <c r="D20" s="92">
        <f t="shared" si="0"/>
        <v>0</v>
      </c>
      <c r="E20" s="93"/>
      <c r="F20" s="94" t="str">
        <f t="shared" si="1"/>
        <v>X</v>
      </c>
      <c r="G20" s="94" t="str">
        <f t="shared" si="2"/>
        <v/>
      </c>
      <c r="H20" s="94" t="str">
        <f t="shared" si="3"/>
        <v/>
      </c>
      <c r="I20" s="94" t="str">
        <f t="shared" si="4"/>
        <v/>
      </c>
      <c r="J20" s="94" t="str">
        <f t="shared" si="5"/>
        <v/>
      </c>
    </row>
    <row r="21" spans="1:10">
      <c r="A21" s="97" t="s">
        <v>246</v>
      </c>
      <c r="B21" s="98" t="str">
        <f>IF(C21=60,"Pesatura Adeguata","Pesatura Inadeguata")</f>
        <v>Pesatura Adeguata</v>
      </c>
      <c r="C21" s="99">
        <f>SUM(C11:C20)</f>
        <v>60</v>
      </c>
      <c r="D21" s="99"/>
      <c r="E21" s="100">
        <f>SUM(G21:J21)/C21</f>
        <v>0</v>
      </c>
      <c r="F21" s="101"/>
      <c r="G21" s="102">
        <f>IF(G11="x",C11*D11)+IF(G12="x",C12*D12)+IF(G13="x",C13*D13)+IF(G14="x",C14*D14)+IF(G15="x",C15*D15)+IF(G16="x",C16*D16)+IF(G17="x",C17*D17)+IF(G18="x",C18*D18)+IF(G19="x",C19*D19)+IF(G20="x",C20*D20)</f>
        <v>0</v>
      </c>
      <c r="H21" s="102">
        <f>IF(H11="x",C11*D11)+IF(H12="x",C12*D12)+IF(H13="x",C13*D13)+IF(H14="x",C14*D14)+IF(H15="x",C15*D15)+IF(H16="x",C16*D16)+IF(H17="x",C17*D17)+IF(H18="x",C18*D18)+IF(H19="x",C19*D19)+IF(H20="x",C20*D20)</f>
        <v>0</v>
      </c>
      <c r="I21" s="102">
        <f>IF(I11="x",C11*D11)+IF(I12="x",C12*D12)+IF(I13="x",C13*D13)+IF(I14="x",C14*D14)+IF(I15="x",C15*D15)+IF(I16="x",C16*D16)+IF(I17="x",C17*D17)+IF(I18="x",C18*D18)+IF(I19="x",C19*D19)+IF(I20="x",C20*D20)</f>
        <v>0</v>
      </c>
      <c r="J21" s="102">
        <f>IF(J11="x",C11*D11)+IF(J12="x",C12*D12)+IF(J13="x",C13*D13)+IF(J14="x",C14*D14)+IF(J15="x",C15*D15)+IF(J16="x",C16*D16)+IF(J17="x",C17*D17)+IF(J18="x",C18*D18)+IF(J19="x",C19*D19)+IF(J19="x",C19*D19)</f>
        <v>0</v>
      </c>
    </row>
    <row r="22" spans="1:10" ht="3" customHeight="1">
      <c r="A22" s="611"/>
      <c r="B22" s="612"/>
      <c r="C22" s="612"/>
      <c r="D22" s="399"/>
      <c r="E22" s="611"/>
      <c r="F22" s="612"/>
      <c r="G22" s="612"/>
      <c r="H22" s="611"/>
      <c r="I22" s="612"/>
      <c r="J22" s="612"/>
    </row>
    <row r="23" spans="1:10" ht="42" customHeight="1">
      <c r="A23" s="87" t="s">
        <v>247</v>
      </c>
      <c r="B23" s="87" t="s">
        <v>238</v>
      </c>
      <c r="C23" s="88" t="s">
        <v>239</v>
      </c>
      <c r="D23" s="88" t="s">
        <v>240</v>
      </c>
      <c r="E23" s="88" t="s">
        <v>241</v>
      </c>
      <c r="F23" s="88" t="s">
        <v>242</v>
      </c>
      <c r="G23" s="88" t="s">
        <v>57</v>
      </c>
      <c r="H23" s="88" t="s">
        <v>243</v>
      </c>
      <c r="I23" s="88" t="s">
        <v>244</v>
      </c>
      <c r="J23" s="88" t="s">
        <v>245</v>
      </c>
    </row>
    <row r="24" spans="1:10" s="105" customFormat="1" ht="27" customHeight="1">
      <c r="A24" s="96"/>
      <c r="B24" s="95"/>
      <c r="C24" s="104">
        <v>20</v>
      </c>
      <c r="D24" s="92">
        <f>E24/100</f>
        <v>0</v>
      </c>
      <c r="E24" s="93"/>
      <c r="F24" s="94" t="str">
        <f t="shared" ref="F24:F34" si="6">IF(E24&lt;=20,"X","")</f>
        <v>X</v>
      </c>
      <c r="G24" s="94" t="str">
        <f t="shared" ref="G24:G34" si="7">IF(AND(E24&gt;20,E24&lt;=50),"X","")</f>
        <v/>
      </c>
      <c r="H24" s="94" t="str">
        <f t="shared" ref="H24:H34" si="8">IF(AND(E24&gt;50,E24&lt;=70),"X","")</f>
        <v/>
      </c>
      <c r="I24" s="94" t="str">
        <f t="shared" ref="I24:I34" si="9">IF(AND(E24&gt;70,E24&lt;=90),"X","")</f>
        <v/>
      </c>
      <c r="J24" s="94" t="str">
        <f>IF(AND(E24&gt;90,E24&lt;=100),"X","")</f>
        <v/>
      </c>
    </row>
    <row r="25" spans="1:10" s="105" customFormat="1" ht="27" customHeight="1">
      <c r="A25" s="96"/>
      <c r="B25" s="96"/>
      <c r="C25" s="104"/>
      <c r="D25" s="92">
        <f t="shared" ref="D25:D31" si="10">E25/100</f>
        <v>0</v>
      </c>
      <c r="E25" s="93"/>
      <c r="F25" s="94" t="str">
        <f t="shared" si="6"/>
        <v>X</v>
      </c>
      <c r="G25" s="94" t="str">
        <f t="shared" si="7"/>
        <v/>
      </c>
      <c r="H25" s="94" t="str">
        <f t="shared" si="8"/>
        <v/>
      </c>
      <c r="I25" s="94" t="str">
        <f t="shared" si="9"/>
        <v/>
      </c>
      <c r="J25" s="94" t="str">
        <f t="shared" ref="J25:J31" si="11">IF(AND(E25&gt;90,E25&lt;=100),"X","")</f>
        <v/>
      </c>
    </row>
    <row r="26" spans="1:10" s="105" customFormat="1" ht="27" customHeight="1">
      <c r="A26" s="96"/>
      <c r="B26" s="96"/>
      <c r="C26" s="104"/>
      <c r="D26" s="92">
        <f t="shared" si="10"/>
        <v>0</v>
      </c>
      <c r="E26" s="93"/>
      <c r="F26" s="94" t="str">
        <f t="shared" si="6"/>
        <v>X</v>
      </c>
      <c r="G26" s="94" t="str">
        <f t="shared" si="7"/>
        <v/>
      </c>
      <c r="H26" s="94" t="str">
        <f t="shared" si="8"/>
        <v/>
      </c>
      <c r="I26" s="94" t="str">
        <f t="shared" si="9"/>
        <v/>
      </c>
      <c r="J26" s="94" t="str">
        <f t="shared" si="11"/>
        <v/>
      </c>
    </row>
    <row r="27" spans="1:10" s="105" customFormat="1" ht="27" customHeight="1">
      <c r="A27" s="96"/>
      <c r="B27" s="96"/>
      <c r="C27" s="104"/>
      <c r="D27" s="92">
        <f t="shared" si="10"/>
        <v>0</v>
      </c>
      <c r="E27" s="93"/>
      <c r="F27" s="94" t="str">
        <f t="shared" si="6"/>
        <v>X</v>
      </c>
      <c r="G27" s="94" t="str">
        <f t="shared" si="7"/>
        <v/>
      </c>
      <c r="H27" s="94" t="str">
        <f t="shared" si="8"/>
        <v/>
      </c>
      <c r="I27" s="94" t="str">
        <f t="shared" si="9"/>
        <v/>
      </c>
      <c r="J27" s="94" t="str">
        <f t="shared" si="11"/>
        <v/>
      </c>
    </row>
    <row r="28" spans="1:10" s="105" customFormat="1" ht="27" customHeight="1">
      <c r="A28" s="96"/>
      <c r="B28" s="96"/>
      <c r="C28" s="106"/>
      <c r="D28" s="92">
        <f t="shared" si="10"/>
        <v>0</v>
      </c>
      <c r="E28" s="93"/>
      <c r="F28" s="94" t="str">
        <f t="shared" si="6"/>
        <v>X</v>
      </c>
      <c r="G28" s="94" t="str">
        <f t="shared" si="7"/>
        <v/>
      </c>
      <c r="H28" s="94" t="str">
        <f t="shared" si="8"/>
        <v/>
      </c>
      <c r="I28" s="94" t="str">
        <f t="shared" si="9"/>
        <v/>
      </c>
      <c r="J28" s="94" t="str">
        <f t="shared" si="11"/>
        <v/>
      </c>
    </row>
    <row r="29" spans="1:10" s="105" customFormat="1" ht="27" customHeight="1">
      <c r="A29" s="96"/>
      <c r="B29" s="96"/>
      <c r="C29" s="106"/>
      <c r="D29" s="92">
        <f t="shared" si="10"/>
        <v>0</v>
      </c>
      <c r="E29" s="93"/>
      <c r="F29" s="94" t="str">
        <f t="shared" si="6"/>
        <v>X</v>
      </c>
      <c r="G29" s="94" t="str">
        <f t="shared" si="7"/>
        <v/>
      </c>
      <c r="H29" s="94" t="str">
        <f t="shared" si="8"/>
        <v/>
      </c>
      <c r="I29" s="94" t="str">
        <f t="shared" si="9"/>
        <v/>
      </c>
      <c r="J29" s="94" t="str">
        <f t="shared" si="11"/>
        <v/>
      </c>
    </row>
    <row r="30" spans="1:10" s="105" customFormat="1" ht="27" customHeight="1">
      <c r="A30" s="96"/>
      <c r="B30" s="96"/>
      <c r="C30" s="106"/>
      <c r="D30" s="92">
        <f t="shared" si="10"/>
        <v>0</v>
      </c>
      <c r="E30" s="93"/>
      <c r="F30" s="94" t="str">
        <f t="shared" si="6"/>
        <v>X</v>
      </c>
      <c r="G30" s="94" t="str">
        <f t="shared" si="7"/>
        <v/>
      </c>
      <c r="H30" s="94" t="str">
        <f t="shared" si="8"/>
        <v/>
      </c>
      <c r="I30" s="94" t="str">
        <f t="shared" si="9"/>
        <v/>
      </c>
      <c r="J30" s="94" t="str">
        <f t="shared" si="11"/>
        <v/>
      </c>
    </row>
    <row r="31" spans="1:10" s="105" customFormat="1" ht="27" customHeight="1">
      <c r="A31" s="96"/>
      <c r="B31" s="96"/>
      <c r="C31" s="106"/>
      <c r="D31" s="92">
        <f t="shared" si="10"/>
        <v>0</v>
      </c>
      <c r="E31" s="93"/>
      <c r="F31" s="94" t="str">
        <f t="shared" si="6"/>
        <v>X</v>
      </c>
      <c r="G31" s="94" t="str">
        <f t="shared" si="7"/>
        <v/>
      </c>
      <c r="H31" s="94" t="str">
        <f t="shared" si="8"/>
        <v/>
      </c>
      <c r="I31" s="94" t="str">
        <f t="shared" si="9"/>
        <v/>
      </c>
      <c r="J31" s="94" t="str">
        <f t="shared" si="11"/>
        <v/>
      </c>
    </row>
    <row r="32" spans="1:10" ht="42" customHeight="1">
      <c r="A32" s="398" t="s">
        <v>248</v>
      </c>
      <c r="B32" s="398" t="s">
        <v>249</v>
      </c>
      <c r="C32" s="88" t="s">
        <v>239</v>
      </c>
      <c r="D32" s="88" t="s">
        <v>240</v>
      </c>
      <c r="E32" s="88" t="s">
        <v>241</v>
      </c>
      <c r="F32" s="107" t="s">
        <v>250</v>
      </c>
      <c r="G32" s="107" t="s">
        <v>251</v>
      </c>
      <c r="H32" s="107" t="s">
        <v>252</v>
      </c>
      <c r="I32" s="107" t="s">
        <v>253</v>
      </c>
      <c r="J32" s="107" t="s">
        <v>254</v>
      </c>
    </row>
    <row r="33" spans="1:11" s="105" customFormat="1" ht="49.5" customHeight="1">
      <c r="A33" s="96" t="s">
        <v>317</v>
      </c>
      <c r="B33" s="96" t="s">
        <v>318</v>
      </c>
      <c r="C33" s="106">
        <v>20</v>
      </c>
      <c r="D33" s="92">
        <f>E33/100</f>
        <v>0</v>
      </c>
      <c r="E33" s="93"/>
      <c r="F33" s="94" t="str">
        <f t="shared" si="6"/>
        <v>X</v>
      </c>
      <c r="G33" s="94" t="str">
        <f t="shared" si="7"/>
        <v/>
      </c>
      <c r="H33" s="94" t="str">
        <f t="shared" si="8"/>
        <v/>
      </c>
      <c r="I33" s="94" t="str">
        <f t="shared" si="9"/>
        <v/>
      </c>
      <c r="J33" s="94" t="str">
        <f t="shared" ref="J33:J39" si="12">IF(AND(E33&gt;90,E33&lt;=100),"X","")</f>
        <v/>
      </c>
    </row>
    <row r="34" spans="1:11" s="105" customFormat="1" ht="18.75" customHeight="1">
      <c r="A34" s="96"/>
      <c r="B34" s="96"/>
      <c r="C34" s="106"/>
      <c r="D34" s="92">
        <f t="shared" ref="D34:D39" si="13">E34/100</f>
        <v>0</v>
      </c>
      <c r="E34" s="93"/>
      <c r="F34" s="94" t="str">
        <f t="shared" si="6"/>
        <v>X</v>
      </c>
      <c r="G34" s="94" t="str">
        <f t="shared" si="7"/>
        <v/>
      </c>
      <c r="H34" s="94" t="str">
        <f t="shared" si="8"/>
        <v/>
      </c>
      <c r="I34" s="94" t="str">
        <f t="shared" si="9"/>
        <v/>
      </c>
      <c r="J34" s="94" t="str">
        <f t="shared" si="12"/>
        <v/>
      </c>
    </row>
    <row r="35" spans="1:11" s="105" customFormat="1" ht="18.75" customHeight="1">
      <c r="A35" s="96"/>
      <c r="B35" s="96"/>
      <c r="C35" s="106"/>
      <c r="D35" s="92">
        <f t="shared" si="13"/>
        <v>0</v>
      </c>
      <c r="E35" s="93"/>
      <c r="F35" s="94" t="str">
        <f>IF(E35&lt;=20,"X","")</f>
        <v>X</v>
      </c>
      <c r="G35" s="94" t="str">
        <f>IF(AND(E35&gt;20,E35&lt;=50),"X","")</f>
        <v/>
      </c>
      <c r="H35" s="94" t="str">
        <f>IF(AND(E35&gt;50,E35&lt;=70),"X","")</f>
        <v/>
      </c>
      <c r="I35" s="94" t="str">
        <f>IF(AND(E35&gt;70,E35&lt;=90),"X","")</f>
        <v/>
      </c>
      <c r="J35" s="94" t="str">
        <f t="shared" si="12"/>
        <v/>
      </c>
    </row>
    <row r="36" spans="1:11" s="105" customFormat="1" ht="18.75" customHeight="1">
      <c r="A36" s="96"/>
      <c r="B36" s="96"/>
      <c r="C36" s="106"/>
      <c r="D36" s="92">
        <f t="shared" si="13"/>
        <v>0</v>
      </c>
      <c r="E36" s="93"/>
      <c r="F36" s="94" t="str">
        <f>IF(E36&lt;=20,"X","")</f>
        <v>X</v>
      </c>
      <c r="G36" s="94" t="str">
        <f>IF(AND(E36&gt;20,E36&lt;=50),"X","")</f>
        <v/>
      </c>
      <c r="H36" s="94" t="str">
        <f>IF(AND(E36&gt;50,E36&lt;=70),"X","")</f>
        <v/>
      </c>
      <c r="I36" s="94" t="str">
        <f>IF(AND(E36&gt;70,E36&lt;=90),"X","")</f>
        <v/>
      </c>
      <c r="J36" s="94" t="str">
        <f t="shared" si="12"/>
        <v/>
      </c>
    </row>
    <row r="37" spans="1:11" s="105" customFormat="1" ht="18.75" customHeight="1">
      <c r="A37" s="96"/>
      <c r="B37" s="96"/>
      <c r="C37" s="106"/>
      <c r="D37" s="92">
        <f t="shared" si="13"/>
        <v>0</v>
      </c>
      <c r="E37" s="93"/>
      <c r="F37" s="94" t="str">
        <f>IF(E37&lt;=20,"X","")</f>
        <v>X</v>
      </c>
      <c r="G37" s="94" t="str">
        <f>IF(AND(E37&gt;20,E37&lt;=50),"X","")</f>
        <v/>
      </c>
      <c r="H37" s="94" t="str">
        <f>IF(AND(E37&gt;50,E37&lt;=70),"X","")</f>
        <v/>
      </c>
      <c r="I37" s="94" t="str">
        <f>IF(AND(E37&gt;70,E37&lt;=90),"X","")</f>
        <v/>
      </c>
      <c r="J37" s="94" t="str">
        <f t="shared" si="12"/>
        <v/>
      </c>
    </row>
    <row r="38" spans="1:11" s="105" customFormat="1" ht="18.75" customHeight="1">
      <c r="A38" s="96"/>
      <c r="B38" s="96"/>
      <c r="C38" s="106"/>
      <c r="D38" s="92">
        <f t="shared" si="13"/>
        <v>0</v>
      </c>
      <c r="E38" s="93"/>
      <c r="F38" s="94" t="str">
        <f>IF(E38&lt;=20,"X","")</f>
        <v>X</v>
      </c>
      <c r="G38" s="94" t="str">
        <f>IF(AND(E38&gt;20,E38&lt;=50),"X","")</f>
        <v/>
      </c>
      <c r="H38" s="94" t="str">
        <f>IF(AND(E38&gt;50,E38&lt;=70),"X","")</f>
        <v/>
      </c>
      <c r="I38" s="94" t="str">
        <f>IF(AND(E38&gt;70,E38&lt;=90),"X","")</f>
        <v/>
      </c>
      <c r="J38" s="94" t="str">
        <f t="shared" si="12"/>
        <v/>
      </c>
    </row>
    <row r="39" spans="1:11" s="105" customFormat="1" ht="18.75" customHeight="1">
      <c r="A39" s="96"/>
      <c r="B39" s="96"/>
      <c r="C39" s="106"/>
      <c r="D39" s="92">
        <f t="shared" si="13"/>
        <v>0</v>
      </c>
      <c r="E39" s="93"/>
      <c r="F39" s="94" t="str">
        <f>IF(E39&lt;=20,"X","")</f>
        <v>X</v>
      </c>
      <c r="G39" s="94" t="str">
        <f>IF(AND(E39&gt;20,E39&lt;=50),"X","")</f>
        <v/>
      </c>
      <c r="H39" s="94" t="str">
        <f>IF(AND(E39&gt;50,E39&lt;=70),"X","")</f>
        <v/>
      </c>
      <c r="I39" s="94" t="str">
        <f>IF(AND(E39&gt;70,E39&lt;=90),"X","")</f>
        <v/>
      </c>
      <c r="J39" s="94" t="str">
        <f t="shared" si="12"/>
        <v/>
      </c>
    </row>
    <row r="40" spans="1:11" ht="25.5">
      <c r="A40" s="97" t="s">
        <v>255</v>
      </c>
      <c r="B40" s="98" t="str">
        <f>IF(C40=40,"Pesatura Adeguata","Pesatura Inadeguata")</f>
        <v>Pesatura Adeguata</v>
      </c>
      <c r="C40" s="106">
        <f>SUM(C24:C35)</f>
        <v>40</v>
      </c>
      <c r="D40" s="398"/>
      <c r="E40" s="100">
        <f>SUM(G40:J40)/C40</f>
        <v>0</v>
      </c>
      <c r="F40" s="108"/>
      <c r="G40" s="109">
        <f>IF(G24="x",C24*D24)+IF(G25="x",C25*D25)+IF(G26="x",C26*D26)+IF(G27="x",C27*D27)+IF(G28="x",C28*D28)+IF(G29="x",C29*D29)+IF(G30="x",C30*D30)+IF(G31="x",C31*D31)+IF(G33="x",C33*D33)+IF(G34="x",C34*D34)+IF(G35="x",C35*D35)+IF(G36="x",C36*D36)+IF(G37="x",C37*D37)+IF(G38="x",C38*D38)+IF(G39="x",C39*D39)</f>
        <v>0</v>
      </c>
      <c r="H40" s="109">
        <f>IF(H24="x",C24*D24)+IF(H25="x",C25*D25)+IF(H26="x",C26*D26)+IF(H27="x",C27*D27)+IF(H28="x",C28*D28)+IF(H29="x",C29*D29)+IF(H30="x",C30*D30)+IF(H31="x",C31*D31)+IF(H33="x",C33*D33)+IF(H34="x",C34*D34)+IF(H35="x",C35*D35)+IF(H36="x",C36*D36)+IF(H37="x",C37*D37)+IF(H38="x",C38*D38)+IF(H39="x",C39*D39)</f>
        <v>0</v>
      </c>
      <c r="I40" s="109">
        <f>IF(I24="x",C24*D24)+IF(I25="x",C25*D25)+IF(I26="x",C26*D26)+IF(I27="x",C27*D27)+IF(I28="x",C28*D28)+IF(I29="x",C29*D29)+IF(I30="x",C30*D30)+IF(I31="x",C31*D31)+IF(I33="x",C33*D33)+IF(I34="x",C34*D34)+IF(I35="x",C35*D35)+IF(I36="x",C36*D36)+IF(I37="x",C37*D37)+IF(I38="x",C38*D38)+IF(I39="x",C39*D39)</f>
        <v>0</v>
      </c>
      <c r="J40" s="109">
        <f>IF(J24="x",C24*D24)+IF(J25="x",C25*D25)+IF(J26="x",C26*D26)+IF(J27="x",C27*D27)+IF(J28="x",C28*D28)+IF(J29="x",C29*D29)+IF(J30="x",C30*D30)+IF(J31="x",C31*D31)+IF(J33="x",C33*D33)+IF(J34="x",C34*D34)+IF(J35="x",C35*D35)+IF(J36="x",C36*D36)+IF(J37="x",C37*D37)+IF(J38="x",C38*D38)+IF(J39="x",C39*D39)</f>
        <v>0</v>
      </c>
    </row>
    <row r="41" spans="1:11" s="117" customFormat="1" ht="18" customHeight="1">
      <c r="A41" s="110"/>
      <c r="B41" s="111"/>
      <c r="C41" s="112"/>
      <c r="D41" s="112" t="s">
        <v>256</v>
      </c>
      <c r="E41" s="113"/>
      <c r="F41" s="114"/>
      <c r="G41" s="114"/>
      <c r="H41" s="114"/>
      <c r="I41" s="114"/>
      <c r="J41" s="115"/>
      <c r="K41" s="116"/>
    </row>
    <row r="42" spans="1:11" ht="16.5" customHeight="1">
      <c r="A42" s="601" t="s">
        <v>257</v>
      </c>
      <c r="B42" s="602"/>
      <c r="C42" s="99">
        <f>SUM(G21:J21)</f>
        <v>0</v>
      </c>
      <c r="D42" s="118">
        <f>C42/60</f>
        <v>0</v>
      </c>
      <c r="E42" s="119"/>
      <c r="F42" s="120"/>
      <c r="G42" s="120"/>
      <c r="H42" s="120"/>
      <c r="I42" s="120"/>
      <c r="J42" s="121"/>
      <c r="K42" s="122"/>
    </row>
    <row r="43" spans="1:11" ht="17.25" customHeight="1">
      <c r="A43" s="123" t="s">
        <v>200</v>
      </c>
      <c r="B43" s="124"/>
      <c r="C43" s="125"/>
      <c r="D43" s="125"/>
      <c r="E43" s="603" t="s">
        <v>258</v>
      </c>
      <c r="F43" s="603"/>
      <c r="G43" s="604"/>
      <c r="H43" s="126">
        <f>C42+C44</f>
        <v>0</v>
      </c>
      <c r="I43" s="125" t="s">
        <v>259</v>
      </c>
      <c r="J43" s="127"/>
      <c r="K43" s="122"/>
    </row>
    <row r="44" spans="1:11" ht="16.5" customHeight="1">
      <c r="A44" s="601" t="s">
        <v>260</v>
      </c>
      <c r="B44" s="602"/>
      <c r="C44" s="99">
        <f>SUM(F40:J40)</f>
        <v>0</v>
      </c>
      <c r="D44" s="118" t="s">
        <v>256</v>
      </c>
      <c r="E44" s="119"/>
      <c r="F44" s="120"/>
      <c r="G44" s="120"/>
      <c r="H44" s="120"/>
      <c r="I44" s="120"/>
      <c r="J44" s="121"/>
      <c r="K44" s="122"/>
    </row>
    <row r="45" spans="1:11" ht="26.25" customHeight="1">
      <c r="A45" s="128"/>
      <c r="B45" s="129"/>
      <c r="C45" s="129"/>
      <c r="D45" s="129"/>
      <c r="E45" s="130"/>
      <c r="F45" s="131"/>
      <c r="G45" s="131"/>
      <c r="H45" s="131"/>
      <c r="I45" s="131"/>
      <c r="J45" s="132"/>
      <c r="K45" s="122"/>
    </row>
  </sheetData>
  <mergeCells count="10">
    <mergeCell ref="A42:B42"/>
    <mergeCell ref="E43:G43"/>
    <mergeCell ref="A44:B44"/>
    <mergeCell ref="A1:J1"/>
    <mergeCell ref="A6:E8"/>
    <mergeCell ref="F6:J6"/>
    <mergeCell ref="A9:J9"/>
    <mergeCell ref="A22:C22"/>
    <mergeCell ref="E22:G22"/>
    <mergeCell ref="H22:J22"/>
  </mergeCells>
  <conditionalFormatting sqref="B21 B40:B41">
    <cfRule type="cellIs" dxfId="340" priority="31" stopIfTrue="1" operator="equal">
      <formula>"Pesatura Inadeguata"</formula>
    </cfRule>
  </conditionalFormatting>
  <conditionalFormatting sqref="F11">
    <cfRule type="cellIs" dxfId="339" priority="30" stopIfTrue="1" operator="equal">
      <formula>"x"</formula>
    </cfRule>
  </conditionalFormatting>
  <conditionalFormatting sqref="G11">
    <cfRule type="cellIs" dxfId="338" priority="27" stopIfTrue="1" operator="equal">
      <formula>"x"</formula>
    </cfRule>
    <cfRule type="cellIs" dxfId="337" priority="29" stopIfTrue="1" operator="equal">
      <formula>"x"</formula>
    </cfRule>
  </conditionalFormatting>
  <conditionalFormatting sqref="H11">
    <cfRule type="cellIs" dxfId="336" priority="28" stopIfTrue="1" operator="equal">
      <formula>"x"</formula>
    </cfRule>
  </conditionalFormatting>
  <conditionalFormatting sqref="I11">
    <cfRule type="cellIs" dxfId="335" priority="26" stopIfTrue="1" operator="equal">
      <formula>"x"</formula>
    </cfRule>
  </conditionalFormatting>
  <conditionalFormatting sqref="J11">
    <cfRule type="cellIs" dxfId="334" priority="25" stopIfTrue="1" operator="equal">
      <formula>"x"</formula>
    </cfRule>
  </conditionalFormatting>
  <conditionalFormatting sqref="F12">
    <cfRule type="cellIs" dxfId="333" priority="24" stopIfTrue="1" operator="equal">
      <formula>"x"</formula>
    </cfRule>
  </conditionalFormatting>
  <conditionalFormatting sqref="G12">
    <cfRule type="cellIs" dxfId="332" priority="21" stopIfTrue="1" operator="equal">
      <formula>"x"</formula>
    </cfRule>
    <cfRule type="cellIs" dxfId="331" priority="23" stopIfTrue="1" operator="equal">
      <formula>"x"</formula>
    </cfRule>
  </conditionalFormatting>
  <conditionalFormatting sqref="H12">
    <cfRule type="cellIs" dxfId="330" priority="22" stopIfTrue="1" operator="equal">
      <formula>"x"</formula>
    </cfRule>
  </conditionalFormatting>
  <conditionalFormatting sqref="I12">
    <cfRule type="cellIs" dxfId="329" priority="20" stopIfTrue="1" operator="equal">
      <formula>"x"</formula>
    </cfRule>
  </conditionalFormatting>
  <conditionalFormatting sqref="J12">
    <cfRule type="cellIs" dxfId="328" priority="19" stopIfTrue="1" operator="equal">
      <formula>"x"</formula>
    </cfRule>
  </conditionalFormatting>
  <conditionalFormatting sqref="F24:F31">
    <cfRule type="cellIs" dxfId="327" priority="18" stopIfTrue="1" operator="equal">
      <formula>"x"</formula>
    </cfRule>
  </conditionalFormatting>
  <conditionalFormatting sqref="G24:G31">
    <cfRule type="cellIs" dxfId="326" priority="15" stopIfTrue="1" operator="equal">
      <formula>"x"</formula>
    </cfRule>
    <cfRule type="cellIs" dxfId="325" priority="17" stopIfTrue="1" operator="equal">
      <formula>"x"</formula>
    </cfRule>
  </conditionalFormatting>
  <conditionalFormatting sqref="H24:H31">
    <cfRule type="cellIs" dxfId="324" priority="16" stopIfTrue="1" operator="equal">
      <formula>"x"</formula>
    </cfRule>
  </conditionalFormatting>
  <conditionalFormatting sqref="I24:I31">
    <cfRule type="cellIs" dxfId="323" priority="14" stopIfTrue="1" operator="equal">
      <formula>"x"</formula>
    </cfRule>
  </conditionalFormatting>
  <conditionalFormatting sqref="J24:J31">
    <cfRule type="cellIs" dxfId="322" priority="13" stopIfTrue="1" operator="equal">
      <formula>"x"</formula>
    </cfRule>
  </conditionalFormatting>
  <conditionalFormatting sqref="F33:F39">
    <cfRule type="cellIs" dxfId="321" priority="12" stopIfTrue="1" operator="equal">
      <formula>"x"</formula>
    </cfRule>
  </conditionalFormatting>
  <conditionalFormatting sqref="G33:G39">
    <cfRule type="cellIs" dxfId="320" priority="9" stopIfTrue="1" operator="equal">
      <formula>"x"</formula>
    </cfRule>
    <cfRule type="cellIs" dxfId="319" priority="11" stopIfTrue="1" operator="equal">
      <formula>"x"</formula>
    </cfRule>
  </conditionalFormatting>
  <conditionalFormatting sqref="H33:H39">
    <cfRule type="cellIs" dxfId="318" priority="10" stopIfTrue="1" operator="equal">
      <formula>"x"</formula>
    </cfRule>
  </conditionalFormatting>
  <conditionalFormatting sqref="I33:I39">
    <cfRule type="cellIs" dxfId="317" priority="8" stopIfTrue="1" operator="equal">
      <formula>"x"</formula>
    </cfRule>
  </conditionalFormatting>
  <conditionalFormatting sqref="J33:J39">
    <cfRule type="cellIs" dxfId="316" priority="7" stopIfTrue="1" operator="equal">
      <formula>"x"</formula>
    </cfRule>
  </conditionalFormatting>
  <conditionalFormatting sqref="F13:F20">
    <cfRule type="cellIs" dxfId="315" priority="6" stopIfTrue="1" operator="equal">
      <formula>"x"</formula>
    </cfRule>
  </conditionalFormatting>
  <conditionalFormatting sqref="G13:G20">
    <cfRule type="cellIs" dxfId="314" priority="3" stopIfTrue="1" operator="equal">
      <formula>"x"</formula>
    </cfRule>
    <cfRule type="cellIs" dxfId="313" priority="5" stopIfTrue="1" operator="equal">
      <formula>"x"</formula>
    </cfRule>
  </conditionalFormatting>
  <conditionalFormatting sqref="H13:H20">
    <cfRule type="cellIs" dxfId="312" priority="4" stopIfTrue="1" operator="equal">
      <formula>"x"</formula>
    </cfRule>
  </conditionalFormatting>
  <conditionalFormatting sqref="I13:I20">
    <cfRule type="cellIs" dxfId="311" priority="2" stopIfTrue="1" operator="equal">
      <formula>"x"</formula>
    </cfRule>
  </conditionalFormatting>
  <conditionalFormatting sqref="J13:J20">
    <cfRule type="cellIs" dxfId="310" priority="1" stopIfTrue="1" operator="equal">
      <formula>"x"</formula>
    </cfRule>
  </conditionalFormatting>
  <dataValidations count="2">
    <dataValidation type="list" allowBlank="1" showInputMessage="1" showErrorMessage="1" sqref="WVJ983072:WVJ983079 IX32:IX39 ST32:ST39 ACP32:ACP39 AML32:AML39 AWH32:AWH39 BGD32:BGD39 BPZ32:BPZ39 BZV32:BZV39 CJR32:CJR39 CTN32:CTN39 DDJ32:DDJ39 DNF32:DNF39 DXB32:DXB39 EGX32:EGX39 EQT32:EQT39 FAP32:FAP39 FKL32:FKL39 FUH32:FUH39 GED32:GED39 GNZ32:GNZ39 GXV32:GXV39 HHR32:HHR39 HRN32:HRN39 IBJ32:IBJ39 ILF32:ILF39 IVB32:IVB39 JEX32:JEX39 JOT32:JOT39 JYP32:JYP39 KIL32:KIL39 KSH32:KSH39 LCD32:LCD39 LLZ32:LLZ39 LVV32:LVV39 MFR32:MFR39 MPN32:MPN39 MZJ32:MZJ39 NJF32:NJF39 NTB32:NTB39 OCX32:OCX39 OMT32:OMT39 OWP32:OWP39 PGL32:PGL39 PQH32:PQH39 QAD32:QAD39 QJZ32:QJZ39 QTV32:QTV39 RDR32:RDR39 RNN32:RNN39 RXJ32:RXJ39 SHF32:SHF39 SRB32:SRB39 TAX32:TAX39 TKT32:TKT39 TUP32:TUP39 UEL32:UEL39 UOH32:UOH39 UYD32:UYD39 VHZ32:VHZ39 VRV32:VRV39 WBR32:WBR39 WLN32:WLN39 WVJ32:WVJ39 B65568:B65575 IX65568:IX65575 ST65568:ST65575 ACP65568:ACP65575 AML65568:AML65575 AWH65568:AWH65575 BGD65568:BGD65575 BPZ65568:BPZ65575 BZV65568:BZV65575 CJR65568:CJR65575 CTN65568:CTN65575 DDJ65568:DDJ65575 DNF65568:DNF65575 DXB65568:DXB65575 EGX65568:EGX65575 EQT65568:EQT65575 FAP65568:FAP65575 FKL65568:FKL65575 FUH65568:FUH65575 GED65568:GED65575 GNZ65568:GNZ65575 GXV65568:GXV65575 HHR65568:HHR65575 HRN65568:HRN65575 IBJ65568:IBJ65575 ILF65568:ILF65575 IVB65568:IVB65575 JEX65568:JEX65575 JOT65568:JOT65575 JYP65568:JYP65575 KIL65568:KIL65575 KSH65568:KSH65575 LCD65568:LCD65575 LLZ65568:LLZ65575 LVV65568:LVV65575 MFR65568:MFR65575 MPN65568:MPN65575 MZJ65568:MZJ65575 NJF65568:NJF65575 NTB65568:NTB65575 OCX65568:OCX65575 OMT65568:OMT65575 OWP65568:OWP65575 PGL65568:PGL65575 PQH65568:PQH65575 QAD65568:QAD65575 QJZ65568:QJZ65575 QTV65568:QTV65575 RDR65568:RDR65575 RNN65568:RNN65575 RXJ65568:RXJ65575 SHF65568:SHF65575 SRB65568:SRB65575 TAX65568:TAX65575 TKT65568:TKT65575 TUP65568:TUP65575 UEL65568:UEL65575 UOH65568:UOH65575 UYD65568:UYD65575 VHZ65568:VHZ65575 VRV65568:VRV65575 WBR65568:WBR65575 WLN65568:WLN65575 WVJ65568:WVJ65575 B131104:B131111 IX131104:IX131111 ST131104:ST131111 ACP131104:ACP131111 AML131104:AML131111 AWH131104:AWH131111 BGD131104:BGD131111 BPZ131104:BPZ131111 BZV131104:BZV131111 CJR131104:CJR131111 CTN131104:CTN131111 DDJ131104:DDJ131111 DNF131104:DNF131111 DXB131104:DXB131111 EGX131104:EGX131111 EQT131104:EQT131111 FAP131104:FAP131111 FKL131104:FKL131111 FUH131104:FUH131111 GED131104:GED131111 GNZ131104:GNZ131111 GXV131104:GXV131111 HHR131104:HHR131111 HRN131104:HRN131111 IBJ131104:IBJ131111 ILF131104:ILF131111 IVB131104:IVB131111 JEX131104:JEX131111 JOT131104:JOT131111 JYP131104:JYP131111 KIL131104:KIL131111 KSH131104:KSH131111 LCD131104:LCD131111 LLZ131104:LLZ131111 LVV131104:LVV131111 MFR131104:MFR131111 MPN131104:MPN131111 MZJ131104:MZJ131111 NJF131104:NJF131111 NTB131104:NTB131111 OCX131104:OCX131111 OMT131104:OMT131111 OWP131104:OWP131111 PGL131104:PGL131111 PQH131104:PQH131111 QAD131104:QAD131111 QJZ131104:QJZ131111 QTV131104:QTV131111 RDR131104:RDR131111 RNN131104:RNN131111 RXJ131104:RXJ131111 SHF131104:SHF131111 SRB131104:SRB131111 TAX131104:TAX131111 TKT131104:TKT131111 TUP131104:TUP131111 UEL131104:UEL131111 UOH131104:UOH131111 UYD131104:UYD131111 VHZ131104:VHZ131111 VRV131104:VRV131111 WBR131104:WBR131111 WLN131104:WLN131111 WVJ131104:WVJ131111 B196640:B196647 IX196640:IX196647 ST196640:ST196647 ACP196640:ACP196647 AML196640:AML196647 AWH196640:AWH196647 BGD196640:BGD196647 BPZ196640:BPZ196647 BZV196640:BZV196647 CJR196640:CJR196647 CTN196640:CTN196647 DDJ196640:DDJ196647 DNF196640:DNF196647 DXB196640:DXB196647 EGX196640:EGX196647 EQT196640:EQT196647 FAP196640:FAP196647 FKL196640:FKL196647 FUH196640:FUH196647 GED196640:GED196647 GNZ196640:GNZ196647 GXV196640:GXV196647 HHR196640:HHR196647 HRN196640:HRN196647 IBJ196640:IBJ196647 ILF196640:ILF196647 IVB196640:IVB196647 JEX196640:JEX196647 JOT196640:JOT196647 JYP196640:JYP196647 KIL196640:KIL196647 KSH196640:KSH196647 LCD196640:LCD196647 LLZ196640:LLZ196647 LVV196640:LVV196647 MFR196640:MFR196647 MPN196640:MPN196647 MZJ196640:MZJ196647 NJF196640:NJF196647 NTB196640:NTB196647 OCX196640:OCX196647 OMT196640:OMT196647 OWP196640:OWP196647 PGL196640:PGL196647 PQH196640:PQH196647 QAD196640:QAD196647 QJZ196640:QJZ196647 QTV196640:QTV196647 RDR196640:RDR196647 RNN196640:RNN196647 RXJ196640:RXJ196647 SHF196640:SHF196647 SRB196640:SRB196647 TAX196640:TAX196647 TKT196640:TKT196647 TUP196640:TUP196647 UEL196640:UEL196647 UOH196640:UOH196647 UYD196640:UYD196647 VHZ196640:VHZ196647 VRV196640:VRV196647 WBR196640:WBR196647 WLN196640:WLN196647 WVJ196640:WVJ196647 B262176:B262183 IX262176:IX262183 ST262176:ST262183 ACP262176:ACP262183 AML262176:AML262183 AWH262176:AWH262183 BGD262176:BGD262183 BPZ262176:BPZ262183 BZV262176:BZV262183 CJR262176:CJR262183 CTN262176:CTN262183 DDJ262176:DDJ262183 DNF262176:DNF262183 DXB262176:DXB262183 EGX262176:EGX262183 EQT262176:EQT262183 FAP262176:FAP262183 FKL262176:FKL262183 FUH262176:FUH262183 GED262176:GED262183 GNZ262176:GNZ262183 GXV262176:GXV262183 HHR262176:HHR262183 HRN262176:HRN262183 IBJ262176:IBJ262183 ILF262176:ILF262183 IVB262176:IVB262183 JEX262176:JEX262183 JOT262176:JOT262183 JYP262176:JYP262183 KIL262176:KIL262183 KSH262176:KSH262183 LCD262176:LCD262183 LLZ262176:LLZ262183 LVV262176:LVV262183 MFR262176:MFR262183 MPN262176:MPN262183 MZJ262176:MZJ262183 NJF262176:NJF262183 NTB262176:NTB262183 OCX262176:OCX262183 OMT262176:OMT262183 OWP262176:OWP262183 PGL262176:PGL262183 PQH262176:PQH262183 QAD262176:QAD262183 QJZ262176:QJZ262183 QTV262176:QTV262183 RDR262176:RDR262183 RNN262176:RNN262183 RXJ262176:RXJ262183 SHF262176:SHF262183 SRB262176:SRB262183 TAX262176:TAX262183 TKT262176:TKT262183 TUP262176:TUP262183 UEL262176:UEL262183 UOH262176:UOH262183 UYD262176:UYD262183 VHZ262176:VHZ262183 VRV262176:VRV262183 WBR262176:WBR262183 WLN262176:WLN262183 WVJ262176:WVJ262183 B327712:B327719 IX327712:IX327719 ST327712:ST327719 ACP327712:ACP327719 AML327712:AML327719 AWH327712:AWH327719 BGD327712:BGD327719 BPZ327712:BPZ327719 BZV327712:BZV327719 CJR327712:CJR327719 CTN327712:CTN327719 DDJ327712:DDJ327719 DNF327712:DNF327719 DXB327712:DXB327719 EGX327712:EGX327719 EQT327712:EQT327719 FAP327712:FAP327719 FKL327712:FKL327719 FUH327712:FUH327719 GED327712:GED327719 GNZ327712:GNZ327719 GXV327712:GXV327719 HHR327712:HHR327719 HRN327712:HRN327719 IBJ327712:IBJ327719 ILF327712:ILF327719 IVB327712:IVB327719 JEX327712:JEX327719 JOT327712:JOT327719 JYP327712:JYP327719 KIL327712:KIL327719 KSH327712:KSH327719 LCD327712:LCD327719 LLZ327712:LLZ327719 LVV327712:LVV327719 MFR327712:MFR327719 MPN327712:MPN327719 MZJ327712:MZJ327719 NJF327712:NJF327719 NTB327712:NTB327719 OCX327712:OCX327719 OMT327712:OMT327719 OWP327712:OWP327719 PGL327712:PGL327719 PQH327712:PQH327719 QAD327712:QAD327719 QJZ327712:QJZ327719 QTV327712:QTV327719 RDR327712:RDR327719 RNN327712:RNN327719 RXJ327712:RXJ327719 SHF327712:SHF327719 SRB327712:SRB327719 TAX327712:TAX327719 TKT327712:TKT327719 TUP327712:TUP327719 UEL327712:UEL327719 UOH327712:UOH327719 UYD327712:UYD327719 VHZ327712:VHZ327719 VRV327712:VRV327719 WBR327712:WBR327719 WLN327712:WLN327719 WVJ327712:WVJ327719 B393248:B393255 IX393248:IX393255 ST393248:ST393255 ACP393248:ACP393255 AML393248:AML393255 AWH393248:AWH393255 BGD393248:BGD393255 BPZ393248:BPZ393255 BZV393248:BZV393255 CJR393248:CJR393255 CTN393248:CTN393255 DDJ393248:DDJ393255 DNF393248:DNF393255 DXB393248:DXB393255 EGX393248:EGX393255 EQT393248:EQT393255 FAP393248:FAP393255 FKL393248:FKL393255 FUH393248:FUH393255 GED393248:GED393255 GNZ393248:GNZ393255 GXV393248:GXV393255 HHR393248:HHR393255 HRN393248:HRN393255 IBJ393248:IBJ393255 ILF393248:ILF393255 IVB393248:IVB393255 JEX393248:JEX393255 JOT393248:JOT393255 JYP393248:JYP393255 KIL393248:KIL393255 KSH393248:KSH393255 LCD393248:LCD393255 LLZ393248:LLZ393255 LVV393248:LVV393255 MFR393248:MFR393255 MPN393248:MPN393255 MZJ393248:MZJ393255 NJF393248:NJF393255 NTB393248:NTB393255 OCX393248:OCX393255 OMT393248:OMT393255 OWP393248:OWP393255 PGL393248:PGL393255 PQH393248:PQH393255 QAD393248:QAD393255 QJZ393248:QJZ393255 QTV393248:QTV393255 RDR393248:RDR393255 RNN393248:RNN393255 RXJ393248:RXJ393255 SHF393248:SHF393255 SRB393248:SRB393255 TAX393248:TAX393255 TKT393248:TKT393255 TUP393248:TUP393255 UEL393248:UEL393255 UOH393248:UOH393255 UYD393248:UYD393255 VHZ393248:VHZ393255 VRV393248:VRV393255 WBR393248:WBR393255 WLN393248:WLN393255 WVJ393248:WVJ393255 B458784:B458791 IX458784:IX458791 ST458784:ST458791 ACP458784:ACP458791 AML458784:AML458791 AWH458784:AWH458791 BGD458784:BGD458791 BPZ458784:BPZ458791 BZV458784:BZV458791 CJR458784:CJR458791 CTN458784:CTN458791 DDJ458784:DDJ458791 DNF458784:DNF458791 DXB458784:DXB458791 EGX458784:EGX458791 EQT458784:EQT458791 FAP458784:FAP458791 FKL458784:FKL458791 FUH458784:FUH458791 GED458784:GED458791 GNZ458784:GNZ458791 GXV458784:GXV458791 HHR458784:HHR458791 HRN458784:HRN458791 IBJ458784:IBJ458791 ILF458784:ILF458791 IVB458784:IVB458791 JEX458784:JEX458791 JOT458784:JOT458791 JYP458784:JYP458791 KIL458784:KIL458791 KSH458784:KSH458791 LCD458784:LCD458791 LLZ458784:LLZ458791 LVV458784:LVV458791 MFR458784:MFR458791 MPN458784:MPN458791 MZJ458784:MZJ458791 NJF458784:NJF458791 NTB458784:NTB458791 OCX458784:OCX458791 OMT458784:OMT458791 OWP458784:OWP458791 PGL458784:PGL458791 PQH458784:PQH458791 QAD458784:QAD458791 QJZ458784:QJZ458791 QTV458784:QTV458791 RDR458784:RDR458791 RNN458784:RNN458791 RXJ458784:RXJ458791 SHF458784:SHF458791 SRB458784:SRB458791 TAX458784:TAX458791 TKT458784:TKT458791 TUP458784:TUP458791 UEL458784:UEL458791 UOH458784:UOH458791 UYD458784:UYD458791 VHZ458784:VHZ458791 VRV458784:VRV458791 WBR458784:WBR458791 WLN458784:WLN458791 WVJ458784:WVJ458791 B524320:B524327 IX524320:IX524327 ST524320:ST524327 ACP524320:ACP524327 AML524320:AML524327 AWH524320:AWH524327 BGD524320:BGD524327 BPZ524320:BPZ524327 BZV524320:BZV524327 CJR524320:CJR524327 CTN524320:CTN524327 DDJ524320:DDJ524327 DNF524320:DNF524327 DXB524320:DXB524327 EGX524320:EGX524327 EQT524320:EQT524327 FAP524320:FAP524327 FKL524320:FKL524327 FUH524320:FUH524327 GED524320:GED524327 GNZ524320:GNZ524327 GXV524320:GXV524327 HHR524320:HHR524327 HRN524320:HRN524327 IBJ524320:IBJ524327 ILF524320:ILF524327 IVB524320:IVB524327 JEX524320:JEX524327 JOT524320:JOT524327 JYP524320:JYP524327 KIL524320:KIL524327 KSH524320:KSH524327 LCD524320:LCD524327 LLZ524320:LLZ524327 LVV524320:LVV524327 MFR524320:MFR524327 MPN524320:MPN524327 MZJ524320:MZJ524327 NJF524320:NJF524327 NTB524320:NTB524327 OCX524320:OCX524327 OMT524320:OMT524327 OWP524320:OWP524327 PGL524320:PGL524327 PQH524320:PQH524327 QAD524320:QAD524327 QJZ524320:QJZ524327 QTV524320:QTV524327 RDR524320:RDR524327 RNN524320:RNN524327 RXJ524320:RXJ524327 SHF524320:SHF524327 SRB524320:SRB524327 TAX524320:TAX524327 TKT524320:TKT524327 TUP524320:TUP524327 UEL524320:UEL524327 UOH524320:UOH524327 UYD524320:UYD524327 VHZ524320:VHZ524327 VRV524320:VRV524327 WBR524320:WBR524327 WLN524320:WLN524327 WVJ524320:WVJ524327 B589856:B589863 IX589856:IX589863 ST589856:ST589863 ACP589856:ACP589863 AML589856:AML589863 AWH589856:AWH589863 BGD589856:BGD589863 BPZ589856:BPZ589863 BZV589856:BZV589863 CJR589856:CJR589863 CTN589856:CTN589863 DDJ589856:DDJ589863 DNF589856:DNF589863 DXB589856:DXB589863 EGX589856:EGX589863 EQT589856:EQT589863 FAP589856:FAP589863 FKL589856:FKL589863 FUH589856:FUH589863 GED589856:GED589863 GNZ589856:GNZ589863 GXV589856:GXV589863 HHR589856:HHR589863 HRN589856:HRN589863 IBJ589856:IBJ589863 ILF589856:ILF589863 IVB589856:IVB589863 JEX589856:JEX589863 JOT589856:JOT589863 JYP589856:JYP589863 KIL589856:KIL589863 KSH589856:KSH589863 LCD589856:LCD589863 LLZ589856:LLZ589863 LVV589856:LVV589863 MFR589856:MFR589863 MPN589856:MPN589863 MZJ589856:MZJ589863 NJF589856:NJF589863 NTB589856:NTB589863 OCX589856:OCX589863 OMT589856:OMT589863 OWP589856:OWP589863 PGL589856:PGL589863 PQH589856:PQH589863 QAD589856:QAD589863 QJZ589856:QJZ589863 QTV589856:QTV589863 RDR589856:RDR589863 RNN589856:RNN589863 RXJ589856:RXJ589863 SHF589856:SHF589863 SRB589856:SRB589863 TAX589856:TAX589863 TKT589856:TKT589863 TUP589856:TUP589863 UEL589856:UEL589863 UOH589856:UOH589863 UYD589856:UYD589863 VHZ589856:VHZ589863 VRV589856:VRV589863 WBR589856:WBR589863 WLN589856:WLN589863 WVJ589856:WVJ589863 B655392:B655399 IX655392:IX655399 ST655392:ST655399 ACP655392:ACP655399 AML655392:AML655399 AWH655392:AWH655399 BGD655392:BGD655399 BPZ655392:BPZ655399 BZV655392:BZV655399 CJR655392:CJR655399 CTN655392:CTN655399 DDJ655392:DDJ655399 DNF655392:DNF655399 DXB655392:DXB655399 EGX655392:EGX655399 EQT655392:EQT655399 FAP655392:FAP655399 FKL655392:FKL655399 FUH655392:FUH655399 GED655392:GED655399 GNZ655392:GNZ655399 GXV655392:GXV655399 HHR655392:HHR655399 HRN655392:HRN655399 IBJ655392:IBJ655399 ILF655392:ILF655399 IVB655392:IVB655399 JEX655392:JEX655399 JOT655392:JOT655399 JYP655392:JYP655399 KIL655392:KIL655399 KSH655392:KSH655399 LCD655392:LCD655399 LLZ655392:LLZ655399 LVV655392:LVV655399 MFR655392:MFR655399 MPN655392:MPN655399 MZJ655392:MZJ655399 NJF655392:NJF655399 NTB655392:NTB655399 OCX655392:OCX655399 OMT655392:OMT655399 OWP655392:OWP655399 PGL655392:PGL655399 PQH655392:PQH655399 QAD655392:QAD655399 QJZ655392:QJZ655399 QTV655392:QTV655399 RDR655392:RDR655399 RNN655392:RNN655399 RXJ655392:RXJ655399 SHF655392:SHF655399 SRB655392:SRB655399 TAX655392:TAX655399 TKT655392:TKT655399 TUP655392:TUP655399 UEL655392:UEL655399 UOH655392:UOH655399 UYD655392:UYD655399 VHZ655392:VHZ655399 VRV655392:VRV655399 WBR655392:WBR655399 WLN655392:WLN655399 WVJ655392:WVJ655399 B720928:B720935 IX720928:IX720935 ST720928:ST720935 ACP720928:ACP720935 AML720928:AML720935 AWH720928:AWH720935 BGD720928:BGD720935 BPZ720928:BPZ720935 BZV720928:BZV720935 CJR720928:CJR720935 CTN720928:CTN720935 DDJ720928:DDJ720935 DNF720928:DNF720935 DXB720928:DXB720935 EGX720928:EGX720935 EQT720928:EQT720935 FAP720928:FAP720935 FKL720928:FKL720935 FUH720928:FUH720935 GED720928:GED720935 GNZ720928:GNZ720935 GXV720928:GXV720935 HHR720928:HHR720935 HRN720928:HRN720935 IBJ720928:IBJ720935 ILF720928:ILF720935 IVB720928:IVB720935 JEX720928:JEX720935 JOT720928:JOT720935 JYP720928:JYP720935 KIL720928:KIL720935 KSH720928:KSH720935 LCD720928:LCD720935 LLZ720928:LLZ720935 LVV720928:LVV720935 MFR720928:MFR720935 MPN720928:MPN720935 MZJ720928:MZJ720935 NJF720928:NJF720935 NTB720928:NTB720935 OCX720928:OCX720935 OMT720928:OMT720935 OWP720928:OWP720935 PGL720928:PGL720935 PQH720928:PQH720935 QAD720928:QAD720935 QJZ720928:QJZ720935 QTV720928:QTV720935 RDR720928:RDR720935 RNN720928:RNN720935 RXJ720928:RXJ720935 SHF720928:SHF720935 SRB720928:SRB720935 TAX720928:TAX720935 TKT720928:TKT720935 TUP720928:TUP720935 UEL720928:UEL720935 UOH720928:UOH720935 UYD720928:UYD720935 VHZ720928:VHZ720935 VRV720928:VRV720935 WBR720928:WBR720935 WLN720928:WLN720935 WVJ720928:WVJ720935 B786464:B786471 IX786464:IX786471 ST786464:ST786471 ACP786464:ACP786471 AML786464:AML786471 AWH786464:AWH786471 BGD786464:BGD786471 BPZ786464:BPZ786471 BZV786464:BZV786471 CJR786464:CJR786471 CTN786464:CTN786471 DDJ786464:DDJ786471 DNF786464:DNF786471 DXB786464:DXB786471 EGX786464:EGX786471 EQT786464:EQT786471 FAP786464:FAP786471 FKL786464:FKL786471 FUH786464:FUH786471 GED786464:GED786471 GNZ786464:GNZ786471 GXV786464:GXV786471 HHR786464:HHR786471 HRN786464:HRN786471 IBJ786464:IBJ786471 ILF786464:ILF786471 IVB786464:IVB786471 JEX786464:JEX786471 JOT786464:JOT786471 JYP786464:JYP786471 KIL786464:KIL786471 KSH786464:KSH786471 LCD786464:LCD786471 LLZ786464:LLZ786471 LVV786464:LVV786471 MFR786464:MFR786471 MPN786464:MPN786471 MZJ786464:MZJ786471 NJF786464:NJF786471 NTB786464:NTB786471 OCX786464:OCX786471 OMT786464:OMT786471 OWP786464:OWP786471 PGL786464:PGL786471 PQH786464:PQH786471 QAD786464:QAD786471 QJZ786464:QJZ786471 QTV786464:QTV786471 RDR786464:RDR786471 RNN786464:RNN786471 RXJ786464:RXJ786471 SHF786464:SHF786471 SRB786464:SRB786471 TAX786464:TAX786471 TKT786464:TKT786471 TUP786464:TUP786471 UEL786464:UEL786471 UOH786464:UOH786471 UYD786464:UYD786471 VHZ786464:VHZ786471 VRV786464:VRV786471 WBR786464:WBR786471 WLN786464:WLN786471 WVJ786464:WVJ786471 B852000:B852007 IX852000:IX852007 ST852000:ST852007 ACP852000:ACP852007 AML852000:AML852007 AWH852000:AWH852007 BGD852000:BGD852007 BPZ852000:BPZ852007 BZV852000:BZV852007 CJR852000:CJR852007 CTN852000:CTN852007 DDJ852000:DDJ852007 DNF852000:DNF852007 DXB852000:DXB852007 EGX852000:EGX852007 EQT852000:EQT852007 FAP852000:FAP852007 FKL852000:FKL852007 FUH852000:FUH852007 GED852000:GED852007 GNZ852000:GNZ852007 GXV852000:GXV852007 HHR852000:HHR852007 HRN852000:HRN852007 IBJ852000:IBJ852007 ILF852000:ILF852007 IVB852000:IVB852007 JEX852000:JEX852007 JOT852000:JOT852007 JYP852000:JYP852007 KIL852000:KIL852007 KSH852000:KSH852007 LCD852000:LCD852007 LLZ852000:LLZ852007 LVV852000:LVV852007 MFR852000:MFR852007 MPN852000:MPN852007 MZJ852000:MZJ852007 NJF852000:NJF852007 NTB852000:NTB852007 OCX852000:OCX852007 OMT852000:OMT852007 OWP852000:OWP852007 PGL852000:PGL852007 PQH852000:PQH852007 QAD852000:QAD852007 QJZ852000:QJZ852007 QTV852000:QTV852007 RDR852000:RDR852007 RNN852000:RNN852007 RXJ852000:RXJ852007 SHF852000:SHF852007 SRB852000:SRB852007 TAX852000:TAX852007 TKT852000:TKT852007 TUP852000:TUP852007 UEL852000:UEL852007 UOH852000:UOH852007 UYD852000:UYD852007 VHZ852000:VHZ852007 VRV852000:VRV852007 WBR852000:WBR852007 WLN852000:WLN852007 WVJ852000:WVJ852007 B917536:B917543 IX917536:IX917543 ST917536:ST917543 ACP917536:ACP917543 AML917536:AML917543 AWH917536:AWH917543 BGD917536:BGD917543 BPZ917536:BPZ917543 BZV917536:BZV917543 CJR917536:CJR917543 CTN917536:CTN917543 DDJ917536:DDJ917543 DNF917536:DNF917543 DXB917536:DXB917543 EGX917536:EGX917543 EQT917536:EQT917543 FAP917536:FAP917543 FKL917536:FKL917543 FUH917536:FUH917543 GED917536:GED917543 GNZ917536:GNZ917543 GXV917536:GXV917543 HHR917536:HHR917543 HRN917536:HRN917543 IBJ917536:IBJ917543 ILF917536:ILF917543 IVB917536:IVB917543 JEX917536:JEX917543 JOT917536:JOT917543 JYP917536:JYP917543 KIL917536:KIL917543 KSH917536:KSH917543 LCD917536:LCD917543 LLZ917536:LLZ917543 LVV917536:LVV917543 MFR917536:MFR917543 MPN917536:MPN917543 MZJ917536:MZJ917543 NJF917536:NJF917543 NTB917536:NTB917543 OCX917536:OCX917543 OMT917536:OMT917543 OWP917536:OWP917543 PGL917536:PGL917543 PQH917536:PQH917543 QAD917536:QAD917543 QJZ917536:QJZ917543 QTV917536:QTV917543 RDR917536:RDR917543 RNN917536:RNN917543 RXJ917536:RXJ917543 SHF917536:SHF917543 SRB917536:SRB917543 TAX917536:TAX917543 TKT917536:TKT917543 TUP917536:TUP917543 UEL917536:UEL917543 UOH917536:UOH917543 UYD917536:UYD917543 VHZ917536:VHZ917543 VRV917536:VRV917543 WBR917536:WBR917543 WLN917536:WLN917543 WVJ917536:WVJ917543 B983072:B983079 IX983072:IX983079 ST983072:ST983079 ACP983072:ACP983079 AML983072:AML983079 AWH983072:AWH983079 BGD983072:BGD983079 BPZ983072:BPZ983079 BZV983072:BZV983079 CJR983072:CJR983079 CTN983072:CTN983079 DDJ983072:DDJ983079 DNF983072:DNF983079 DXB983072:DXB983079 EGX983072:EGX983079 EQT983072:EQT983079 FAP983072:FAP983079 FKL983072:FKL983079 FUH983072:FUH983079 GED983072:GED983079 GNZ983072:GNZ983079 GXV983072:GXV983079 HHR983072:HHR983079 HRN983072:HRN983079 IBJ983072:IBJ983079 ILF983072:ILF983079 IVB983072:IVB983079 JEX983072:JEX983079 JOT983072:JOT983079 JYP983072:JYP983079 KIL983072:KIL983079 KSH983072:KSH983079 LCD983072:LCD983079 LLZ983072:LLZ983079 LVV983072:LVV983079 MFR983072:MFR983079 MPN983072:MPN983079 MZJ983072:MZJ983079 NJF983072:NJF983079 NTB983072:NTB983079 OCX983072:OCX983079 OMT983072:OMT983079 OWP983072:OWP983079 PGL983072:PGL983079 PQH983072:PQH983079 QAD983072:QAD983079 QJZ983072:QJZ983079 QTV983072:QTV983079 RDR983072:RDR983079 RNN983072:RNN983079 RXJ983072:RXJ983079 SHF983072:SHF983079 SRB983072:SRB983079 TAX983072:TAX983079 TKT983072:TKT983079 TUP983072:TUP983079 UEL983072:UEL983079 UOH983072:UOH983079 UYD983072:UYD983079 VHZ983072:VHZ983079 VRV983072:VRV983079 WBR983072:WBR983079 WLN983072:WLN983079 B32">
      <formula1>Valore</formula1>
    </dataValidation>
    <dataValidation type="list" allowBlank="1" showInputMessage="1" showErrorMessage="1" sqref="WVI983072:WVI983079 IW32:IW39 SS32:SS39 ACO32:ACO39 AMK32:AMK39 AWG32:AWG39 BGC32:BGC39 BPY32:BPY39 BZU32:BZU39 CJQ32:CJQ39 CTM32:CTM39 DDI32:DDI39 DNE32:DNE39 DXA32:DXA39 EGW32:EGW39 EQS32:EQS39 FAO32:FAO39 FKK32:FKK39 FUG32:FUG39 GEC32:GEC39 GNY32:GNY39 GXU32:GXU39 HHQ32:HHQ39 HRM32:HRM39 IBI32:IBI39 ILE32:ILE39 IVA32:IVA39 JEW32:JEW39 JOS32:JOS39 JYO32:JYO39 KIK32:KIK39 KSG32:KSG39 LCC32:LCC39 LLY32:LLY39 LVU32:LVU39 MFQ32:MFQ39 MPM32:MPM39 MZI32:MZI39 NJE32:NJE39 NTA32:NTA39 OCW32:OCW39 OMS32:OMS39 OWO32:OWO39 PGK32:PGK39 PQG32:PQG39 QAC32:QAC39 QJY32:QJY39 QTU32:QTU39 RDQ32:RDQ39 RNM32:RNM39 RXI32:RXI39 SHE32:SHE39 SRA32:SRA39 TAW32:TAW39 TKS32:TKS39 TUO32:TUO39 UEK32:UEK39 UOG32:UOG39 UYC32:UYC39 VHY32:VHY39 VRU32:VRU39 WBQ32:WBQ39 WLM32:WLM39 WVI32:WVI39 A65568:A65575 IW65568:IW65575 SS65568:SS65575 ACO65568:ACO65575 AMK65568:AMK65575 AWG65568:AWG65575 BGC65568:BGC65575 BPY65568:BPY65575 BZU65568:BZU65575 CJQ65568:CJQ65575 CTM65568:CTM65575 DDI65568:DDI65575 DNE65568:DNE65575 DXA65568:DXA65575 EGW65568:EGW65575 EQS65568:EQS65575 FAO65568:FAO65575 FKK65568:FKK65575 FUG65568:FUG65575 GEC65568:GEC65575 GNY65568:GNY65575 GXU65568:GXU65575 HHQ65568:HHQ65575 HRM65568:HRM65575 IBI65568:IBI65575 ILE65568:ILE65575 IVA65568:IVA65575 JEW65568:JEW65575 JOS65568:JOS65575 JYO65568:JYO65575 KIK65568:KIK65575 KSG65568:KSG65575 LCC65568:LCC65575 LLY65568:LLY65575 LVU65568:LVU65575 MFQ65568:MFQ65575 MPM65568:MPM65575 MZI65568:MZI65575 NJE65568:NJE65575 NTA65568:NTA65575 OCW65568:OCW65575 OMS65568:OMS65575 OWO65568:OWO65575 PGK65568:PGK65575 PQG65568:PQG65575 QAC65568:QAC65575 QJY65568:QJY65575 QTU65568:QTU65575 RDQ65568:RDQ65575 RNM65568:RNM65575 RXI65568:RXI65575 SHE65568:SHE65575 SRA65568:SRA65575 TAW65568:TAW65575 TKS65568:TKS65575 TUO65568:TUO65575 UEK65568:UEK65575 UOG65568:UOG65575 UYC65568:UYC65575 VHY65568:VHY65575 VRU65568:VRU65575 WBQ65568:WBQ65575 WLM65568:WLM65575 WVI65568:WVI65575 A131104:A131111 IW131104:IW131111 SS131104:SS131111 ACO131104:ACO131111 AMK131104:AMK131111 AWG131104:AWG131111 BGC131104:BGC131111 BPY131104:BPY131111 BZU131104:BZU131111 CJQ131104:CJQ131111 CTM131104:CTM131111 DDI131104:DDI131111 DNE131104:DNE131111 DXA131104:DXA131111 EGW131104:EGW131111 EQS131104:EQS131111 FAO131104:FAO131111 FKK131104:FKK131111 FUG131104:FUG131111 GEC131104:GEC131111 GNY131104:GNY131111 GXU131104:GXU131111 HHQ131104:HHQ131111 HRM131104:HRM131111 IBI131104:IBI131111 ILE131104:ILE131111 IVA131104:IVA131111 JEW131104:JEW131111 JOS131104:JOS131111 JYO131104:JYO131111 KIK131104:KIK131111 KSG131104:KSG131111 LCC131104:LCC131111 LLY131104:LLY131111 LVU131104:LVU131111 MFQ131104:MFQ131111 MPM131104:MPM131111 MZI131104:MZI131111 NJE131104:NJE131111 NTA131104:NTA131111 OCW131104:OCW131111 OMS131104:OMS131111 OWO131104:OWO131111 PGK131104:PGK131111 PQG131104:PQG131111 QAC131104:QAC131111 QJY131104:QJY131111 QTU131104:QTU131111 RDQ131104:RDQ131111 RNM131104:RNM131111 RXI131104:RXI131111 SHE131104:SHE131111 SRA131104:SRA131111 TAW131104:TAW131111 TKS131104:TKS131111 TUO131104:TUO131111 UEK131104:UEK131111 UOG131104:UOG131111 UYC131104:UYC131111 VHY131104:VHY131111 VRU131104:VRU131111 WBQ131104:WBQ131111 WLM131104:WLM131111 WVI131104:WVI131111 A196640:A196647 IW196640:IW196647 SS196640:SS196647 ACO196640:ACO196647 AMK196640:AMK196647 AWG196640:AWG196647 BGC196640:BGC196647 BPY196640:BPY196647 BZU196640:BZU196647 CJQ196640:CJQ196647 CTM196640:CTM196647 DDI196640:DDI196647 DNE196640:DNE196647 DXA196640:DXA196647 EGW196640:EGW196647 EQS196640:EQS196647 FAO196640:FAO196647 FKK196640:FKK196647 FUG196640:FUG196647 GEC196640:GEC196647 GNY196640:GNY196647 GXU196640:GXU196647 HHQ196640:HHQ196647 HRM196640:HRM196647 IBI196640:IBI196647 ILE196640:ILE196647 IVA196640:IVA196647 JEW196640:JEW196647 JOS196640:JOS196647 JYO196640:JYO196647 KIK196640:KIK196647 KSG196640:KSG196647 LCC196640:LCC196647 LLY196640:LLY196647 LVU196640:LVU196647 MFQ196640:MFQ196647 MPM196640:MPM196647 MZI196640:MZI196647 NJE196640:NJE196647 NTA196640:NTA196647 OCW196640:OCW196647 OMS196640:OMS196647 OWO196640:OWO196647 PGK196640:PGK196647 PQG196640:PQG196647 QAC196640:QAC196647 QJY196640:QJY196647 QTU196640:QTU196647 RDQ196640:RDQ196647 RNM196640:RNM196647 RXI196640:RXI196647 SHE196640:SHE196647 SRA196640:SRA196647 TAW196640:TAW196647 TKS196640:TKS196647 TUO196640:TUO196647 UEK196640:UEK196647 UOG196640:UOG196647 UYC196640:UYC196647 VHY196640:VHY196647 VRU196640:VRU196647 WBQ196640:WBQ196647 WLM196640:WLM196647 WVI196640:WVI196647 A262176:A262183 IW262176:IW262183 SS262176:SS262183 ACO262176:ACO262183 AMK262176:AMK262183 AWG262176:AWG262183 BGC262176:BGC262183 BPY262176:BPY262183 BZU262176:BZU262183 CJQ262176:CJQ262183 CTM262176:CTM262183 DDI262176:DDI262183 DNE262176:DNE262183 DXA262176:DXA262183 EGW262176:EGW262183 EQS262176:EQS262183 FAO262176:FAO262183 FKK262176:FKK262183 FUG262176:FUG262183 GEC262176:GEC262183 GNY262176:GNY262183 GXU262176:GXU262183 HHQ262176:HHQ262183 HRM262176:HRM262183 IBI262176:IBI262183 ILE262176:ILE262183 IVA262176:IVA262183 JEW262176:JEW262183 JOS262176:JOS262183 JYO262176:JYO262183 KIK262176:KIK262183 KSG262176:KSG262183 LCC262176:LCC262183 LLY262176:LLY262183 LVU262176:LVU262183 MFQ262176:MFQ262183 MPM262176:MPM262183 MZI262176:MZI262183 NJE262176:NJE262183 NTA262176:NTA262183 OCW262176:OCW262183 OMS262176:OMS262183 OWO262176:OWO262183 PGK262176:PGK262183 PQG262176:PQG262183 QAC262176:QAC262183 QJY262176:QJY262183 QTU262176:QTU262183 RDQ262176:RDQ262183 RNM262176:RNM262183 RXI262176:RXI262183 SHE262176:SHE262183 SRA262176:SRA262183 TAW262176:TAW262183 TKS262176:TKS262183 TUO262176:TUO262183 UEK262176:UEK262183 UOG262176:UOG262183 UYC262176:UYC262183 VHY262176:VHY262183 VRU262176:VRU262183 WBQ262176:WBQ262183 WLM262176:WLM262183 WVI262176:WVI262183 A327712:A327719 IW327712:IW327719 SS327712:SS327719 ACO327712:ACO327719 AMK327712:AMK327719 AWG327712:AWG327719 BGC327712:BGC327719 BPY327712:BPY327719 BZU327712:BZU327719 CJQ327712:CJQ327719 CTM327712:CTM327719 DDI327712:DDI327719 DNE327712:DNE327719 DXA327712:DXA327719 EGW327712:EGW327719 EQS327712:EQS327719 FAO327712:FAO327719 FKK327712:FKK327719 FUG327712:FUG327719 GEC327712:GEC327719 GNY327712:GNY327719 GXU327712:GXU327719 HHQ327712:HHQ327719 HRM327712:HRM327719 IBI327712:IBI327719 ILE327712:ILE327719 IVA327712:IVA327719 JEW327712:JEW327719 JOS327712:JOS327719 JYO327712:JYO327719 KIK327712:KIK327719 KSG327712:KSG327719 LCC327712:LCC327719 LLY327712:LLY327719 LVU327712:LVU327719 MFQ327712:MFQ327719 MPM327712:MPM327719 MZI327712:MZI327719 NJE327712:NJE327719 NTA327712:NTA327719 OCW327712:OCW327719 OMS327712:OMS327719 OWO327712:OWO327719 PGK327712:PGK327719 PQG327712:PQG327719 QAC327712:QAC327719 QJY327712:QJY327719 QTU327712:QTU327719 RDQ327712:RDQ327719 RNM327712:RNM327719 RXI327712:RXI327719 SHE327712:SHE327719 SRA327712:SRA327719 TAW327712:TAW327719 TKS327712:TKS327719 TUO327712:TUO327719 UEK327712:UEK327719 UOG327712:UOG327719 UYC327712:UYC327719 VHY327712:VHY327719 VRU327712:VRU327719 WBQ327712:WBQ327719 WLM327712:WLM327719 WVI327712:WVI327719 A393248:A393255 IW393248:IW393255 SS393248:SS393255 ACO393248:ACO393255 AMK393248:AMK393255 AWG393248:AWG393255 BGC393248:BGC393255 BPY393248:BPY393255 BZU393248:BZU393255 CJQ393248:CJQ393255 CTM393248:CTM393255 DDI393248:DDI393255 DNE393248:DNE393255 DXA393248:DXA393255 EGW393248:EGW393255 EQS393248:EQS393255 FAO393248:FAO393255 FKK393248:FKK393255 FUG393248:FUG393255 GEC393248:GEC393255 GNY393248:GNY393255 GXU393248:GXU393255 HHQ393248:HHQ393255 HRM393248:HRM393255 IBI393248:IBI393255 ILE393248:ILE393255 IVA393248:IVA393255 JEW393248:JEW393255 JOS393248:JOS393255 JYO393248:JYO393255 KIK393248:KIK393255 KSG393248:KSG393255 LCC393248:LCC393255 LLY393248:LLY393255 LVU393248:LVU393255 MFQ393248:MFQ393255 MPM393248:MPM393255 MZI393248:MZI393255 NJE393248:NJE393255 NTA393248:NTA393255 OCW393248:OCW393255 OMS393248:OMS393255 OWO393248:OWO393255 PGK393248:PGK393255 PQG393248:PQG393255 QAC393248:QAC393255 QJY393248:QJY393255 QTU393248:QTU393255 RDQ393248:RDQ393255 RNM393248:RNM393255 RXI393248:RXI393255 SHE393248:SHE393255 SRA393248:SRA393255 TAW393248:TAW393255 TKS393248:TKS393255 TUO393248:TUO393255 UEK393248:UEK393255 UOG393248:UOG393255 UYC393248:UYC393255 VHY393248:VHY393255 VRU393248:VRU393255 WBQ393248:WBQ393255 WLM393248:WLM393255 WVI393248:WVI393255 A458784:A458791 IW458784:IW458791 SS458784:SS458791 ACO458784:ACO458791 AMK458784:AMK458791 AWG458784:AWG458791 BGC458784:BGC458791 BPY458784:BPY458791 BZU458784:BZU458791 CJQ458784:CJQ458791 CTM458784:CTM458791 DDI458784:DDI458791 DNE458784:DNE458791 DXA458784:DXA458791 EGW458784:EGW458791 EQS458784:EQS458791 FAO458784:FAO458791 FKK458784:FKK458791 FUG458784:FUG458791 GEC458784:GEC458791 GNY458784:GNY458791 GXU458784:GXU458791 HHQ458784:HHQ458791 HRM458784:HRM458791 IBI458784:IBI458791 ILE458784:ILE458791 IVA458784:IVA458791 JEW458784:JEW458791 JOS458784:JOS458791 JYO458784:JYO458791 KIK458784:KIK458791 KSG458784:KSG458791 LCC458784:LCC458791 LLY458784:LLY458791 LVU458784:LVU458791 MFQ458784:MFQ458791 MPM458784:MPM458791 MZI458784:MZI458791 NJE458784:NJE458791 NTA458784:NTA458791 OCW458784:OCW458791 OMS458784:OMS458791 OWO458784:OWO458791 PGK458784:PGK458791 PQG458784:PQG458791 QAC458784:QAC458791 QJY458784:QJY458791 QTU458784:QTU458791 RDQ458784:RDQ458791 RNM458784:RNM458791 RXI458784:RXI458791 SHE458784:SHE458791 SRA458784:SRA458791 TAW458784:TAW458791 TKS458784:TKS458791 TUO458784:TUO458791 UEK458784:UEK458791 UOG458784:UOG458791 UYC458784:UYC458791 VHY458784:VHY458791 VRU458784:VRU458791 WBQ458784:WBQ458791 WLM458784:WLM458791 WVI458784:WVI458791 A524320:A524327 IW524320:IW524327 SS524320:SS524327 ACO524320:ACO524327 AMK524320:AMK524327 AWG524320:AWG524327 BGC524320:BGC524327 BPY524320:BPY524327 BZU524320:BZU524327 CJQ524320:CJQ524327 CTM524320:CTM524327 DDI524320:DDI524327 DNE524320:DNE524327 DXA524320:DXA524327 EGW524320:EGW524327 EQS524320:EQS524327 FAO524320:FAO524327 FKK524320:FKK524327 FUG524320:FUG524327 GEC524320:GEC524327 GNY524320:GNY524327 GXU524320:GXU524327 HHQ524320:HHQ524327 HRM524320:HRM524327 IBI524320:IBI524327 ILE524320:ILE524327 IVA524320:IVA524327 JEW524320:JEW524327 JOS524320:JOS524327 JYO524320:JYO524327 KIK524320:KIK524327 KSG524320:KSG524327 LCC524320:LCC524327 LLY524320:LLY524327 LVU524320:LVU524327 MFQ524320:MFQ524327 MPM524320:MPM524327 MZI524320:MZI524327 NJE524320:NJE524327 NTA524320:NTA524327 OCW524320:OCW524327 OMS524320:OMS524327 OWO524320:OWO524327 PGK524320:PGK524327 PQG524320:PQG524327 QAC524320:QAC524327 QJY524320:QJY524327 QTU524320:QTU524327 RDQ524320:RDQ524327 RNM524320:RNM524327 RXI524320:RXI524327 SHE524320:SHE524327 SRA524320:SRA524327 TAW524320:TAW524327 TKS524320:TKS524327 TUO524320:TUO524327 UEK524320:UEK524327 UOG524320:UOG524327 UYC524320:UYC524327 VHY524320:VHY524327 VRU524320:VRU524327 WBQ524320:WBQ524327 WLM524320:WLM524327 WVI524320:WVI524327 A589856:A589863 IW589856:IW589863 SS589856:SS589863 ACO589856:ACO589863 AMK589856:AMK589863 AWG589856:AWG589863 BGC589856:BGC589863 BPY589856:BPY589863 BZU589856:BZU589863 CJQ589856:CJQ589863 CTM589856:CTM589863 DDI589856:DDI589863 DNE589856:DNE589863 DXA589856:DXA589863 EGW589856:EGW589863 EQS589856:EQS589863 FAO589856:FAO589863 FKK589856:FKK589863 FUG589856:FUG589863 GEC589856:GEC589863 GNY589856:GNY589863 GXU589856:GXU589863 HHQ589856:HHQ589863 HRM589856:HRM589863 IBI589856:IBI589863 ILE589856:ILE589863 IVA589856:IVA589863 JEW589856:JEW589863 JOS589856:JOS589863 JYO589856:JYO589863 KIK589856:KIK589863 KSG589856:KSG589863 LCC589856:LCC589863 LLY589856:LLY589863 LVU589856:LVU589863 MFQ589856:MFQ589863 MPM589856:MPM589863 MZI589856:MZI589863 NJE589856:NJE589863 NTA589856:NTA589863 OCW589856:OCW589863 OMS589856:OMS589863 OWO589856:OWO589863 PGK589856:PGK589863 PQG589856:PQG589863 QAC589856:QAC589863 QJY589856:QJY589863 QTU589856:QTU589863 RDQ589856:RDQ589863 RNM589856:RNM589863 RXI589856:RXI589863 SHE589856:SHE589863 SRA589856:SRA589863 TAW589856:TAW589863 TKS589856:TKS589863 TUO589856:TUO589863 UEK589856:UEK589863 UOG589856:UOG589863 UYC589856:UYC589863 VHY589856:VHY589863 VRU589856:VRU589863 WBQ589856:WBQ589863 WLM589856:WLM589863 WVI589856:WVI589863 A655392:A655399 IW655392:IW655399 SS655392:SS655399 ACO655392:ACO655399 AMK655392:AMK655399 AWG655392:AWG655399 BGC655392:BGC655399 BPY655392:BPY655399 BZU655392:BZU655399 CJQ655392:CJQ655399 CTM655392:CTM655399 DDI655392:DDI655399 DNE655392:DNE655399 DXA655392:DXA655399 EGW655392:EGW655399 EQS655392:EQS655399 FAO655392:FAO655399 FKK655392:FKK655399 FUG655392:FUG655399 GEC655392:GEC655399 GNY655392:GNY655399 GXU655392:GXU655399 HHQ655392:HHQ655399 HRM655392:HRM655399 IBI655392:IBI655399 ILE655392:ILE655399 IVA655392:IVA655399 JEW655392:JEW655399 JOS655392:JOS655399 JYO655392:JYO655399 KIK655392:KIK655399 KSG655392:KSG655399 LCC655392:LCC655399 LLY655392:LLY655399 LVU655392:LVU655399 MFQ655392:MFQ655399 MPM655392:MPM655399 MZI655392:MZI655399 NJE655392:NJE655399 NTA655392:NTA655399 OCW655392:OCW655399 OMS655392:OMS655399 OWO655392:OWO655399 PGK655392:PGK655399 PQG655392:PQG655399 QAC655392:QAC655399 QJY655392:QJY655399 QTU655392:QTU655399 RDQ655392:RDQ655399 RNM655392:RNM655399 RXI655392:RXI655399 SHE655392:SHE655399 SRA655392:SRA655399 TAW655392:TAW655399 TKS655392:TKS655399 TUO655392:TUO655399 UEK655392:UEK655399 UOG655392:UOG655399 UYC655392:UYC655399 VHY655392:VHY655399 VRU655392:VRU655399 WBQ655392:WBQ655399 WLM655392:WLM655399 WVI655392:WVI655399 A720928:A720935 IW720928:IW720935 SS720928:SS720935 ACO720928:ACO720935 AMK720928:AMK720935 AWG720928:AWG720935 BGC720928:BGC720935 BPY720928:BPY720935 BZU720928:BZU720935 CJQ720928:CJQ720935 CTM720928:CTM720935 DDI720928:DDI720935 DNE720928:DNE720935 DXA720928:DXA720935 EGW720928:EGW720935 EQS720928:EQS720935 FAO720928:FAO720935 FKK720928:FKK720935 FUG720928:FUG720935 GEC720928:GEC720935 GNY720928:GNY720935 GXU720928:GXU720935 HHQ720928:HHQ720935 HRM720928:HRM720935 IBI720928:IBI720935 ILE720928:ILE720935 IVA720928:IVA720935 JEW720928:JEW720935 JOS720928:JOS720935 JYO720928:JYO720935 KIK720928:KIK720935 KSG720928:KSG720935 LCC720928:LCC720935 LLY720928:LLY720935 LVU720928:LVU720935 MFQ720928:MFQ720935 MPM720928:MPM720935 MZI720928:MZI720935 NJE720928:NJE720935 NTA720928:NTA720935 OCW720928:OCW720935 OMS720928:OMS720935 OWO720928:OWO720935 PGK720928:PGK720935 PQG720928:PQG720935 QAC720928:QAC720935 QJY720928:QJY720935 QTU720928:QTU720935 RDQ720928:RDQ720935 RNM720928:RNM720935 RXI720928:RXI720935 SHE720928:SHE720935 SRA720928:SRA720935 TAW720928:TAW720935 TKS720928:TKS720935 TUO720928:TUO720935 UEK720928:UEK720935 UOG720928:UOG720935 UYC720928:UYC720935 VHY720928:VHY720935 VRU720928:VRU720935 WBQ720928:WBQ720935 WLM720928:WLM720935 WVI720928:WVI720935 A786464:A786471 IW786464:IW786471 SS786464:SS786471 ACO786464:ACO786471 AMK786464:AMK786471 AWG786464:AWG786471 BGC786464:BGC786471 BPY786464:BPY786471 BZU786464:BZU786471 CJQ786464:CJQ786471 CTM786464:CTM786471 DDI786464:DDI786471 DNE786464:DNE786471 DXA786464:DXA786471 EGW786464:EGW786471 EQS786464:EQS786471 FAO786464:FAO786471 FKK786464:FKK786471 FUG786464:FUG786471 GEC786464:GEC786471 GNY786464:GNY786471 GXU786464:GXU786471 HHQ786464:HHQ786471 HRM786464:HRM786471 IBI786464:IBI786471 ILE786464:ILE786471 IVA786464:IVA786471 JEW786464:JEW786471 JOS786464:JOS786471 JYO786464:JYO786471 KIK786464:KIK786471 KSG786464:KSG786471 LCC786464:LCC786471 LLY786464:LLY786471 LVU786464:LVU786471 MFQ786464:MFQ786471 MPM786464:MPM786471 MZI786464:MZI786471 NJE786464:NJE786471 NTA786464:NTA786471 OCW786464:OCW786471 OMS786464:OMS786471 OWO786464:OWO786471 PGK786464:PGK786471 PQG786464:PQG786471 QAC786464:QAC786471 QJY786464:QJY786471 QTU786464:QTU786471 RDQ786464:RDQ786471 RNM786464:RNM786471 RXI786464:RXI786471 SHE786464:SHE786471 SRA786464:SRA786471 TAW786464:TAW786471 TKS786464:TKS786471 TUO786464:TUO786471 UEK786464:UEK786471 UOG786464:UOG786471 UYC786464:UYC786471 VHY786464:VHY786471 VRU786464:VRU786471 WBQ786464:WBQ786471 WLM786464:WLM786471 WVI786464:WVI786471 A852000:A852007 IW852000:IW852007 SS852000:SS852007 ACO852000:ACO852007 AMK852000:AMK852007 AWG852000:AWG852007 BGC852000:BGC852007 BPY852000:BPY852007 BZU852000:BZU852007 CJQ852000:CJQ852007 CTM852000:CTM852007 DDI852000:DDI852007 DNE852000:DNE852007 DXA852000:DXA852007 EGW852000:EGW852007 EQS852000:EQS852007 FAO852000:FAO852007 FKK852000:FKK852007 FUG852000:FUG852007 GEC852000:GEC852007 GNY852000:GNY852007 GXU852000:GXU852007 HHQ852000:HHQ852007 HRM852000:HRM852007 IBI852000:IBI852007 ILE852000:ILE852007 IVA852000:IVA852007 JEW852000:JEW852007 JOS852000:JOS852007 JYO852000:JYO852007 KIK852000:KIK852007 KSG852000:KSG852007 LCC852000:LCC852007 LLY852000:LLY852007 LVU852000:LVU852007 MFQ852000:MFQ852007 MPM852000:MPM852007 MZI852000:MZI852007 NJE852000:NJE852007 NTA852000:NTA852007 OCW852000:OCW852007 OMS852000:OMS852007 OWO852000:OWO852007 PGK852000:PGK852007 PQG852000:PQG852007 QAC852000:QAC852007 QJY852000:QJY852007 QTU852000:QTU852007 RDQ852000:RDQ852007 RNM852000:RNM852007 RXI852000:RXI852007 SHE852000:SHE852007 SRA852000:SRA852007 TAW852000:TAW852007 TKS852000:TKS852007 TUO852000:TUO852007 UEK852000:UEK852007 UOG852000:UOG852007 UYC852000:UYC852007 VHY852000:VHY852007 VRU852000:VRU852007 WBQ852000:WBQ852007 WLM852000:WLM852007 WVI852000:WVI852007 A917536:A917543 IW917536:IW917543 SS917536:SS917543 ACO917536:ACO917543 AMK917536:AMK917543 AWG917536:AWG917543 BGC917536:BGC917543 BPY917536:BPY917543 BZU917536:BZU917543 CJQ917536:CJQ917543 CTM917536:CTM917543 DDI917536:DDI917543 DNE917536:DNE917543 DXA917536:DXA917543 EGW917536:EGW917543 EQS917536:EQS917543 FAO917536:FAO917543 FKK917536:FKK917543 FUG917536:FUG917543 GEC917536:GEC917543 GNY917536:GNY917543 GXU917536:GXU917543 HHQ917536:HHQ917543 HRM917536:HRM917543 IBI917536:IBI917543 ILE917536:ILE917543 IVA917536:IVA917543 JEW917536:JEW917543 JOS917536:JOS917543 JYO917536:JYO917543 KIK917536:KIK917543 KSG917536:KSG917543 LCC917536:LCC917543 LLY917536:LLY917543 LVU917536:LVU917543 MFQ917536:MFQ917543 MPM917536:MPM917543 MZI917536:MZI917543 NJE917536:NJE917543 NTA917536:NTA917543 OCW917536:OCW917543 OMS917536:OMS917543 OWO917536:OWO917543 PGK917536:PGK917543 PQG917536:PQG917543 QAC917536:QAC917543 QJY917536:QJY917543 QTU917536:QTU917543 RDQ917536:RDQ917543 RNM917536:RNM917543 RXI917536:RXI917543 SHE917536:SHE917543 SRA917536:SRA917543 TAW917536:TAW917543 TKS917536:TKS917543 TUO917536:TUO917543 UEK917536:UEK917543 UOG917536:UOG917543 UYC917536:UYC917543 VHY917536:VHY917543 VRU917536:VRU917543 WBQ917536:WBQ917543 WLM917536:WLM917543 WVI917536:WVI917543 A983072:A983079 IW983072:IW983079 SS983072:SS983079 ACO983072:ACO983079 AMK983072:AMK983079 AWG983072:AWG983079 BGC983072:BGC983079 BPY983072:BPY983079 BZU983072:BZU983079 CJQ983072:CJQ983079 CTM983072:CTM983079 DDI983072:DDI983079 DNE983072:DNE983079 DXA983072:DXA983079 EGW983072:EGW983079 EQS983072:EQS983079 FAO983072:FAO983079 FKK983072:FKK983079 FUG983072:FUG983079 GEC983072:GEC983079 GNY983072:GNY983079 GXU983072:GXU983079 HHQ983072:HHQ983079 HRM983072:HRM983079 IBI983072:IBI983079 ILE983072:ILE983079 IVA983072:IVA983079 JEW983072:JEW983079 JOS983072:JOS983079 JYO983072:JYO983079 KIK983072:KIK983079 KSG983072:KSG983079 LCC983072:LCC983079 LLY983072:LLY983079 LVU983072:LVU983079 MFQ983072:MFQ983079 MPM983072:MPM983079 MZI983072:MZI983079 NJE983072:NJE983079 NTA983072:NTA983079 OCW983072:OCW983079 OMS983072:OMS983079 OWO983072:OWO983079 PGK983072:PGK983079 PQG983072:PQG983079 QAC983072:QAC983079 QJY983072:QJY983079 QTU983072:QTU983079 RDQ983072:RDQ983079 RNM983072:RNM983079 RXI983072:RXI983079 SHE983072:SHE983079 SRA983072:SRA983079 TAW983072:TAW983079 TKS983072:TKS983079 TUO983072:TUO983079 UEK983072:UEK983079 UOG983072:UOG983079 UYC983072:UYC983079 VHY983072:VHY983079 VRU983072:VRU983079 WBQ983072:WBQ983079 WLM983072:WLM983079 A32">
      <formula1>Comportamenti</formula1>
    </dataValidation>
  </dataValidations>
  <pageMargins left="0.7" right="0.7" top="0.75" bottom="0.75" header="0.3" footer="0.3"/>
  <pageSetup paperSize="9" scale="65" orientation="landscape" r:id="rId1"/>
  <legacyDrawing r:id="rId2"/>
  <extLst xmlns:x14="http://schemas.microsoft.com/office/spreadsheetml/2009/9/main">
    <ext uri="{CCE6A557-97BC-4b89-ADB6-D9C93CAAB3DF}">
      <x14:dataValidations xmlns:xm="http://schemas.microsoft.com/office/excel/2006/main" count="2">
        <x14:dataValidation type="list" allowBlank="1" showInputMessage="1" showErrorMessage="1">
          <x14:formula1>
            <xm:f>Foglio1!$A$2:$A$10</xm:f>
          </x14:formula1>
          <xm:sqref>A33:A39</xm:sqref>
        </x14:dataValidation>
        <x14:dataValidation type="list" allowBlank="1" showInputMessage="1" showErrorMessage="1">
          <x14:formula1>
            <xm:f>Foglio1!$B$2:$B$10</xm:f>
          </x14:formula1>
          <xm:sqref>B33:B39</xm:sqref>
        </x14:dataValidation>
      </x14:dataValidations>
    </ext>
  </extLst>
</worksheet>
</file>

<file path=xl/worksheets/sheet13.xml><?xml version="1.0" encoding="utf-8"?>
<worksheet xmlns="http://schemas.openxmlformats.org/spreadsheetml/2006/main" xmlns:r="http://schemas.openxmlformats.org/officeDocument/2006/relationships">
  <dimension ref="A1:K45"/>
  <sheetViews>
    <sheetView workbookViewId="0">
      <selection activeCell="B2" sqref="B2"/>
    </sheetView>
  </sheetViews>
  <sheetFormatPr defaultRowHeight="12.75"/>
  <cols>
    <col min="1" max="1" width="48.5703125" style="83" customWidth="1"/>
    <col min="2" max="2" width="52.5703125" style="83" customWidth="1"/>
    <col min="3" max="3" width="10.140625" style="83" customWidth="1"/>
    <col min="4" max="4" width="8.85546875" style="83" hidden="1" customWidth="1"/>
    <col min="5" max="5" width="9.28515625" style="83" customWidth="1"/>
    <col min="6" max="10" width="16" style="83" customWidth="1"/>
    <col min="11" max="256" width="9.140625" style="83"/>
    <col min="257" max="257" width="42.42578125" style="83" customWidth="1"/>
    <col min="258" max="258" width="46.42578125" style="83" customWidth="1"/>
    <col min="259" max="259" width="10.140625" style="83" customWidth="1"/>
    <col min="260" max="260" width="8.85546875" style="83" customWidth="1"/>
    <col min="261" max="261" width="9.28515625" style="83" customWidth="1"/>
    <col min="262" max="266" width="16" style="83" customWidth="1"/>
    <col min="267" max="512" width="9.140625" style="83"/>
    <col min="513" max="513" width="42.42578125" style="83" customWidth="1"/>
    <col min="514" max="514" width="46.42578125" style="83" customWidth="1"/>
    <col min="515" max="515" width="10.140625" style="83" customWidth="1"/>
    <col min="516" max="516" width="8.85546875" style="83" customWidth="1"/>
    <col min="517" max="517" width="9.28515625" style="83" customWidth="1"/>
    <col min="518" max="522" width="16" style="83" customWidth="1"/>
    <col min="523" max="768" width="9.140625" style="83"/>
    <col min="769" max="769" width="42.42578125" style="83" customWidth="1"/>
    <col min="770" max="770" width="46.42578125" style="83" customWidth="1"/>
    <col min="771" max="771" width="10.140625" style="83" customWidth="1"/>
    <col min="772" max="772" width="8.85546875" style="83" customWidth="1"/>
    <col min="773" max="773" width="9.28515625" style="83" customWidth="1"/>
    <col min="774" max="778" width="16" style="83" customWidth="1"/>
    <col min="779" max="1024" width="9.140625" style="83"/>
    <col min="1025" max="1025" width="42.42578125" style="83" customWidth="1"/>
    <col min="1026" max="1026" width="46.42578125" style="83" customWidth="1"/>
    <col min="1027" max="1027" width="10.140625" style="83" customWidth="1"/>
    <col min="1028" max="1028" width="8.85546875" style="83" customWidth="1"/>
    <col min="1029" max="1029" width="9.28515625" style="83" customWidth="1"/>
    <col min="1030" max="1034" width="16" style="83" customWidth="1"/>
    <col min="1035" max="1280" width="9.140625" style="83"/>
    <col min="1281" max="1281" width="42.42578125" style="83" customWidth="1"/>
    <col min="1282" max="1282" width="46.42578125" style="83" customWidth="1"/>
    <col min="1283" max="1283" width="10.140625" style="83" customWidth="1"/>
    <col min="1284" max="1284" width="8.85546875" style="83" customWidth="1"/>
    <col min="1285" max="1285" width="9.28515625" style="83" customWidth="1"/>
    <col min="1286" max="1290" width="16" style="83" customWidth="1"/>
    <col min="1291" max="1536" width="9.140625" style="83"/>
    <col min="1537" max="1537" width="42.42578125" style="83" customWidth="1"/>
    <col min="1538" max="1538" width="46.42578125" style="83" customWidth="1"/>
    <col min="1539" max="1539" width="10.140625" style="83" customWidth="1"/>
    <col min="1540" max="1540" width="8.85546875" style="83" customWidth="1"/>
    <col min="1541" max="1541" width="9.28515625" style="83" customWidth="1"/>
    <col min="1542" max="1546" width="16" style="83" customWidth="1"/>
    <col min="1547" max="1792" width="9.140625" style="83"/>
    <col min="1793" max="1793" width="42.42578125" style="83" customWidth="1"/>
    <col min="1794" max="1794" width="46.42578125" style="83" customWidth="1"/>
    <col min="1795" max="1795" width="10.140625" style="83" customWidth="1"/>
    <col min="1796" max="1796" width="8.85546875" style="83" customWidth="1"/>
    <col min="1797" max="1797" width="9.28515625" style="83" customWidth="1"/>
    <col min="1798" max="1802" width="16" style="83" customWidth="1"/>
    <col min="1803" max="2048" width="9.140625" style="83"/>
    <col min="2049" max="2049" width="42.42578125" style="83" customWidth="1"/>
    <col min="2050" max="2050" width="46.42578125" style="83" customWidth="1"/>
    <col min="2051" max="2051" width="10.140625" style="83" customWidth="1"/>
    <col min="2052" max="2052" width="8.85546875" style="83" customWidth="1"/>
    <col min="2053" max="2053" width="9.28515625" style="83" customWidth="1"/>
    <col min="2054" max="2058" width="16" style="83" customWidth="1"/>
    <col min="2059" max="2304" width="9.140625" style="83"/>
    <col min="2305" max="2305" width="42.42578125" style="83" customWidth="1"/>
    <col min="2306" max="2306" width="46.42578125" style="83" customWidth="1"/>
    <col min="2307" max="2307" width="10.140625" style="83" customWidth="1"/>
    <col min="2308" max="2308" width="8.85546875" style="83" customWidth="1"/>
    <col min="2309" max="2309" width="9.28515625" style="83" customWidth="1"/>
    <col min="2310" max="2314" width="16" style="83" customWidth="1"/>
    <col min="2315" max="2560" width="9.140625" style="83"/>
    <col min="2561" max="2561" width="42.42578125" style="83" customWidth="1"/>
    <col min="2562" max="2562" width="46.42578125" style="83" customWidth="1"/>
    <col min="2563" max="2563" width="10.140625" style="83" customWidth="1"/>
    <col min="2564" max="2564" width="8.85546875" style="83" customWidth="1"/>
    <col min="2565" max="2565" width="9.28515625" style="83" customWidth="1"/>
    <col min="2566" max="2570" width="16" style="83" customWidth="1"/>
    <col min="2571" max="2816" width="9.140625" style="83"/>
    <col min="2817" max="2817" width="42.42578125" style="83" customWidth="1"/>
    <col min="2818" max="2818" width="46.42578125" style="83" customWidth="1"/>
    <col min="2819" max="2819" width="10.140625" style="83" customWidth="1"/>
    <col min="2820" max="2820" width="8.85546875" style="83" customWidth="1"/>
    <col min="2821" max="2821" width="9.28515625" style="83" customWidth="1"/>
    <col min="2822" max="2826" width="16" style="83" customWidth="1"/>
    <col min="2827" max="3072" width="9.140625" style="83"/>
    <col min="3073" max="3073" width="42.42578125" style="83" customWidth="1"/>
    <col min="3074" max="3074" width="46.42578125" style="83" customWidth="1"/>
    <col min="3075" max="3075" width="10.140625" style="83" customWidth="1"/>
    <col min="3076" max="3076" width="8.85546875" style="83" customWidth="1"/>
    <col min="3077" max="3077" width="9.28515625" style="83" customWidth="1"/>
    <col min="3078" max="3082" width="16" style="83" customWidth="1"/>
    <col min="3083" max="3328" width="9.140625" style="83"/>
    <col min="3329" max="3329" width="42.42578125" style="83" customWidth="1"/>
    <col min="3330" max="3330" width="46.42578125" style="83" customWidth="1"/>
    <col min="3331" max="3331" width="10.140625" style="83" customWidth="1"/>
    <col min="3332" max="3332" width="8.85546875" style="83" customWidth="1"/>
    <col min="3333" max="3333" width="9.28515625" style="83" customWidth="1"/>
    <col min="3334" max="3338" width="16" style="83" customWidth="1"/>
    <col min="3339" max="3584" width="9.140625" style="83"/>
    <col min="3585" max="3585" width="42.42578125" style="83" customWidth="1"/>
    <col min="3586" max="3586" width="46.42578125" style="83" customWidth="1"/>
    <col min="3587" max="3587" width="10.140625" style="83" customWidth="1"/>
    <col min="3588" max="3588" width="8.85546875" style="83" customWidth="1"/>
    <col min="3589" max="3589" width="9.28515625" style="83" customWidth="1"/>
    <col min="3590" max="3594" width="16" style="83" customWidth="1"/>
    <col min="3595" max="3840" width="9.140625" style="83"/>
    <col min="3841" max="3841" width="42.42578125" style="83" customWidth="1"/>
    <col min="3842" max="3842" width="46.42578125" style="83" customWidth="1"/>
    <col min="3843" max="3843" width="10.140625" style="83" customWidth="1"/>
    <col min="3844" max="3844" width="8.85546875" style="83" customWidth="1"/>
    <col min="3845" max="3845" width="9.28515625" style="83" customWidth="1"/>
    <col min="3846" max="3850" width="16" style="83" customWidth="1"/>
    <col min="3851" max="4096" width="9.140625" style="83"/>
    <col min="4097" max="4097" width="42.42578125" style="83" customWidth="1"/>
    <col min="4098" max="4098" width="46.42578125" style="83" customWidth="1"/>
    <col min="4099" max="4099" width="10.140625" style="83" customWidth="1"/>
    <col min="4100" max="4100" width="8.85546875" style="83" customWidth="1"/>
    <col min="4101" max="4101" width="9.28515625" style="83" customWidth="1"/>
    <col min="4102" max="4106" width="16" style="83" customWidth="1"/>
    <col min="4107" max="4352" width="9.140625" style="83"/>
    <col min="4353" max="4353" width="42.42578125" style="83" customWidth="1"/>
    <col min="4354" max="4354" width="46.42578125" style="83" customWidth="1"/>
    <col min="4355" max="4355" width="10.140625" style="83" customWidth="1"/>
    <col min="4356" max="4356" width="8.85546875" style="83" customWidth="1"/>
    <col min="4357" max="4357" width="9.28515625" style="83" customWidth="1"/>
    <col min="4358" max="4362" width="16" style="83" customWidth="1"/>
    <col min="4363" max="4608" width="9.140625" style="83"/>
    <col min="4609" max="4609" width="42.42578125" style="83" customWidth="1"/>
    <col min="4610" max="4610" width="46.42578125" style="83" customWidth="1"/>
    <col min="4611" max="4611" width="10.140625" style="83" customWidth="1"/>
    <col min="4612" max="4612" width="8.85546875" style="83" customWidth="1"/>
    <col min="4613" max="4613" width="9.28515625" style="83" customWidth="1"/>
    <col min="4614" max="4618" width="16" style="83" customWidth="1"/>
    <col min="4619" max="4864" width="9.140625" style="83"/>
    <col min="4865" max="4865" width="42.42578125" style="83" customWidth="1"/>
    <col min="4866" max="4866" width="46.42578125" style="83" customWidth="1"/>
    <col min="4867" max="4867" width="10.140625" style="83" customWidth="1"/>
    <col min="4868" max="4868" width="8.85546875" style="83" customWidth="1"/>
    <col min="4869" max="4869" width="9.28515625" style="83" customWidth="1"/>
    <col min="4870" max="4874" width="16" style="83" customWidth="1"/>
    <col min="4875" max="5120" width="9.140625" style="83"/>
    <col min="5121" max="5121" width="42.42578125" style="83" customWidth="1"/>
    <col min="5122" max="5122" width="46.42578125" style="83" customWidth="1"/>
    <col min="5123" max="5123" width="10.140625" style="83" customWidth="1"/>
    <col min="5124" max="5124" width="8.85546875" style="83" customWidth="1"/>
    <col min="5125" max="5125" width="9.28515625" style="83" customWidth="1"/>
    <col min="5126" max="5130" width="16" style="83" customWidth="1"/>
    <col min="5131" max="5376" width="9.140625" style="83"/>
    <col min="5377" max="5377" width="42.42578125" style="83" customWidth="1"/>
    <col min="5378" max="5378" width="46.42578125" style="83" customWidth="1"/>
    <col min="5379" max="5379" width="10.140625" style="83" customWidth="1"/>
    <col min="5380" max="5380" width="8.85546875" style="83" customWidth="1"/>
    <col min="5381" max="5381" width="9.28515625" style="83" customWidth="1"/>
    <col min="5382" max="5386" width="16" style="83" customWidth="1"/>
    <col min="5387" max="5632" width="9.140625" style="83"/>
    <col min="5633" max="5633" width="42.42578125" style="83" customWidth="1"/>
    <col min="5634" max="5634" width="46.42578125" style="83" customWidth="1"/>
    <col min="5635" max="5635" width="10.140625" style="83" customWidth="1"/>
    <col min="5636" max="5636" width="8.85546875" style="83" customWidth="1"/>
    <col min="5637" max="5637" width="9.28515625" style="83" customWidth="1"/>
    <col min="5638" max="5642" width="16" style="83" customWidth="1"/>
    <col min="5643" max="5888" width="9.140625" style="83"/>
    <col min="5889" max="5889" width="42.42578125" style="83" customWidth="1"/>
    <col min="5890" max="5890" width="46.42578125" style="83" customWidth="1"/>
    <col min="5891" max="5891" width="10.140625" style="83" customWidth="1"/>
    <col min="5892" max="5892" width="8.85546875" style="83" customWidth="1"/>
    <col min="5893" max="5893" width="9.28515625" style="83" customWidth="1"/>
    <col min="5894" max="5898" width="16" style="83" customWidth="1"/>
    <col min="5899" max="6144" width="9.140625" style="83"/>
    <col min="6145" max="6145" width="42.42578125" style="83" customWidth="1"/>
    <col min="6146" max="6146" width="46.42578125" style="83" customWidth="1"/>
    <col min="6147" max="6147" width="10.140625" style="83" customWidth="1"/>
    <col min="6148" max="6148" width="8.85546875" style="83" customWidth="1"/>
    <col min="6149" max="6149" width="9.28515625" style="83" customWidth="1"/>
    <col min="6150" max="6154" width="16" style="83" customWidth="1"/>
    <col min="6155" max="6400" width="9.140625" style="83"/>
    <col min="6401" max="6401" width="42.42578125" style="83" customWidth="1"/>
    <col min="6402" max="6402" width="46.42578125" style="83" customWidth="1"/>
    <col min="6403" max="6403" width="10.140625" style="83" customWidth="1"/>
    <col min="6404" max="6404" width="8.85546875" style="83" customWidth="1"/>
    <col min="6405" max="6405" width="9.28515625" style="83" customWidth="1"/>
    <col min="6406" max="6410" width="16" style="83" customWidth="1"/>
    <col min="6411" max="6656" width="9.140625" style="83"/>
    <col min="6657" max="6657" width="42.42578125" style="83" customWidth="1"/>
    <col min="6658" max="6658" width="46.42578125" style="83" customWidth="1"/>
    <col min="6659" max="6659" width="10.140625" style="83" customWidth="1"/>
    <col min="6660" max="6660" width="8.85546875" style="83" customWidth="1"/>
    <col min="6661" max="6661" width="9.28515625" style="83" customWidth="1"/>
    <col min="6662" max="6666" width="16" style="83" customWidth="1"/>
    <col min="6667" max="6912" width="9.140625" style="83"/>
    <col min="6913" max="6913" width="42.42578125" style="83" customWidth="1"/>
    <col min="6914" max="6914" width="46.42578125" style="83" customWidth="1"/>
    <col min="6915" max="6915" width="10.140625" style="83" customWidth="1"/>
    <col min="6916" max="6916" width="8.85546875" style="83" customWidth="1"/>
    <col min="6917" max="6917" width="9.28515625" style="83" customWidth="1"/>
    <col min="6918" max="6922" width="16" style="83" customWidth="1"/>
    <col min="6923" max="7168" width="9.140625" style="83"/>
    <col min="7169" max="7169" width="42.42578125" style="83" customWidth="1"/>
    <col min="7170" max="7170" width="46.42578125" style="83" customWidth="1"/>
    <col min="7171" max="7171" width="10.140625" style="83" customWidth="1"/>
    <col min="7172" max="7172" width="8.85546875" style="83" customWidth="1"/>
    <col min="7173" max="7173" width="9.28515625" style="83" customWidth="1"/>
    <col min="7174" max="7178" width="16" style="83" customWidth="1"/>
    <col min="7179" max="7424" width="9.140625" style="83"/>
    <col min="7425" max="7425" width="42.42578125" style="83" customWidth="1"/>
    <col min="7426" max="7426" width="46.42578125" style="83" customWidth="1"/>
    <col min="7427" max="7427" width="10.140625" style="83" customWidth="1"/>
    <col min="7428" max="7428" width="8.85546875" style="83" customWidth="1"/>
    <col min="7429" max="7429" width="9.28515625" style="83" customWidth="1"/>
    <col min="7430" max="7434" width="16" style="83" customWidth="1"/>
    <col min="7435" max="7680" width="9.140625" style="83"/>
    <col min="7681" max="7681" width="42.42578125" style="83" customWidth="1"/>
    <col min="7682" max="7682" width="46.42578125" style="83" customWidth="1"/>
    <col min="7683" max="7683" width="10.140625" style="83" customWidth="1"/>
    <col min="7684" max="7684" width="8.85546875" style="83" customWidth="1"/>
    <col min="7685" max="7685" width="9.28515625" style="83" customWidth="1"/>
    <col min="7686" max="7690" width="16" style="83" customWidth="1"/>
    <col min="7691" max="7936" width="9.140625" style="83"/>
    <col min="7937" max="7937" width="42.42578125" style="83" customWidth="1"/>
    <col min="7938" max="7938" width="46.42578125" style="83" customWidth="1"/>
    <col min="7939" max="7939" width="10.140625" style="83" customWidth="1"/>
    <col min="7940" max="7940" width="8.85546875" style="83" customWidth="1"/>
    <col min="7941" max="7941" width="9.28515625" style="83" customWidth="1"/>
    <col min="7942" max="7946" width="16" style="83" customWidth="1"/>
    <col min="7947" max="8192" width="9.140625" style="83"/>
    <col min="8193" max="8193" width="42.42578125" style="83" customWidth="1"/>
    <col min="8194" max="8194" width="46.42578125" style="83" customWidth="1"/>
    <col min="8195" max="8195" width="10.140625" style="83" customWidth="1"/>
    <col min="8196" max="8196" width="8.85546875" style="83" customWidth="1"/>
    <col min="8197" max="8197" width="9.28515625" style="83" customWidth="1"/>
    <col min="8198" max="8202" width="16" style="83" customWidth="1"/>
    <col min="8203" max="8448" width="9.140625" style="83"/>
    <col min="8449" max="8449" width="42.42578125" style="83" customWidth="1"/>
    <col min="8450" max="8450" width="46.42578125" style="83" customWidth="1"/>
    <col min="8451" max="8451" width="10.140625" style="83" customWidth="1"/>
    <col min="8452" max="8452" width="8.85546875" style="83" customWidth="1"/>
    <col min="8453" max="8453" width="9.28515625" style="83" customWidth="1"/>
    <col min="8454" max="8458" width="16" style="83" customWidth="1"/>
    <col min="8459" max="8704" width="9.140625" style="83"/>
    <col min="8705" max="8705" width="42.42578125" style="83" customWidth="1"/>
    <col min="8706" max="8706" width="46.42578125" style="83" customWidth="1"/>
    <col min="8707" max="8707" width="10.140625" style="83" customWidth="1"/>
    <col min="8708" max="8708" width="8.85546875" style="83" customWidth="1"/>
    <col min="8709" max="8709" width="9.28515625" style="83" customWidth="1"/>
    <col min="8710" max="8714" width="16" style="83" customWidth="1"/>
    <col min="8715" max="8960" width="9.140625" style="83"/>
    <col min="8961" max="8961" width="42.42578125" style="83" customWidth="1"/>
    <col min="8962" max="8962" width="46.42578125" style="83" customWidth="1"/>
    <col min="8963" max="8963" width="10.140625" style="83" customWidth="1"/>
    <col min="8964" max="8964" width="8.85546875" style="83" customWidth="1"/>
    <col min="8965" max="8965" width="9.28515625" style="83" customWidth="1"/>
    <col min="8966" max="8970" width="16" style="83" customWidth="1"/>
    <col min="8971" max="9216" width="9.140625" style="83"/>
    <col min="9217" max="9217" width="42.42578125" style="83" customWidth="1"/>
    <col min="9218" max="9218" width="46.42578125" style="83" customWidth="1"/>
    <col min="9219" max="9219" width="10.140625" style="83" customWidth="1"/>
    <col min="9220" max="9220" width="8.85546875" style="83" customWidth="1"/>
    <col min="9221" max="9221" width="9.28515625" style="83" customWidth="1"/>
    <col min="9222" max="9226" width="16" style="83" customWidth="1"/>
    <col min="9227" max="9472" width="9.140625" style="83"/>
    <col min="9473" max="9473" width="42.42578125" style="83" customWidth="1"/>
    <col min="9474" max="9474" width="46.42578125" style="83" customWidth="1"/>
    <col min="9475" max="9475" width="10.140625" style="83" customWidth="1"/>
    <col min="9476" max="9476" width="8.85546875" style="83" customWidth="1"/>
    <col min="9477" max="9477" width="9.28515625" style="83" customWidth="1"/>
    <col min="9478" max="9482" width="16" style="83" customWidth="1"/>
    <col min="9483" max="9728" width="9.140625" style="83"/>
    <col min="9729" max="9729" width="42.42578125" style="83" customWidth="1"/>
    <col min="9730" max="9730" width="46.42578125" style="83" customWidth="1"/>
    <col min="9731" max="9731" width="10.140625" style="83" customWidth="1"/>
    <col min="9732" max="9732" width="8.85546875" style="83" customWidth="1"/>
    <col min="9733" max="9733" width="9.28515625" style="83" customWidth="1"/>
    <col min="9734" max="9738" width="16" style="83" customWidth="1"/>
    <col min="9739" max="9984" width="9.140625" style="83"/>
    <col min="9985" max="9985" width="42.42578125" style="83" customWidth="1"/>
    <col min="9986" max="9986" width="46.42578125" style="83" customWidth="1"/>
    <col min="9987" max="9987" width="10.140625" style="83" customWidth="1"/>
    <col min="9988" max="9988" width="8.85546875" style="83" customWidth="1"/>
    <col min="9989" max="9989" width="9.28515625" style="83" customWidth="1"/>
    <col min="9990" max="9994" width="16" style="83" customWidth="1"/>
    <col min="9995" max="10240" width="9.140625" style="83"/>
    <col min="10241" max="10241" width="42.42578125" style="83" customWidth="1"/>
    <col min="10242" max="10242" width="46.42578125" style="83" customWidth="1"/>
    <col min="10243" max="10243" width="10.140625" style="83" customWidth="1"/>
    <col min="10244" max="10244" width="8.85546875" style="83" customWidth="1"/>
    <col min="10245" max="10245" width="9.28515625" style="83" customWidth="1"/>
    <col min="10246" max="10250" width="16" style="83" customWidth="1"/>
    <col min="10251" max="10496" width="9.140625" style="83"/>
    <col min="10497" max="10497" width="42.42578125" style="83" customWidth="1"/>
    <col min="10498" max="10498" width="46.42578125" style="83" customWidth="1"/>
    <col min="10499" max="10499" width="10.140625" style="83" customWidth="1"/>
    <col min="10500" max="10500" width="8.85546875" style="83" customWidth="1"/>
    <col min="10501" max="10501" width="9.28515625" style="83" customWidth="1"/>
    <col min="10502" max="10506" width="16" style="83" customWidth="1"/>
    <col min="10507" max="10752" width="9.140625" style="83"/>
    <col min="10753" max="10753" width="42.42578125" style="83" customWidth="1"/>
    <col min="10754" max="10754" width="46.42578125" style="83" customWidth="1"/>
    <col min="10755" max="10755" width="10.140625" style="83" customWidth="1"/>
    <col min="10756" max="10756" width="8.85546875" style="83" customWidth="1"/>
    <col min="10757" max="10757" width="9.28515625" style="83" customWidth="1"/>
    <col min="10758" max="10762" width="16" style="83" customWidth="1"/>
    <col min="10763" max="11008" width="9.140625" style="83"/>
    <col min="11009" max="11009" width="42.42578125" style="83" customWidth="1"/>
    <col min="11010" max="11010" width="46.42578125" style="83" customWidth="1"/>
    <col min="11011" max="11011" width="10.140625" style="83" customWidth="1"/>
    <col min="11012" max="11012" width="8.85546875" style="83" customWidth="1"/>
    <col min="11013" max="11013" width="9.28515625" style="83" customWidth="1"/>
    <col min="11014" max="11018" width="16" style="83" customWidth="1"/>
    <col min="11019" max="11264" width="9.140625" style="83"/>
    <col min="11265" max="11265" width="42.42578125" style="83" customWidth="1"/>
    <col min="11266" max="11266" width="46.42578125" style="83" customWidth="1"/>
    <col min="11267" max="11267" width="10.140625" style="83" customWidth="1"/>
    <col min="11268" max="11268" width="8.85546875" style="83" customWidth="1"/>
    <col min="11269" max="11269" width="9.28515625" style="83" customWidth="1"/>
    <col min="11270" max="11274" width="16" style="83" customWidth="1"/>
    <col min="11275" max="11520" width="9.140625" style="83"/>
    <col min="11521" max="11521" width="42.42578125" style="83" customWidth="1"/>
    <col min="11522" max="11522" width="46.42578125" style="83" customWidth="1"/>
    <col min="11523" max="11523" width="10.140625" style="83" customWidth="1"/>
    <col min="11524" max="11524" width="8.85546875" style="83" customWidth="1"/>
    <col min="11525" max="11525" width="9.28515625" style="83" customWidth="1"/>
    <col min="11526" max="11530" width="16" style="83" customWidth="1"/>
    <col min="11531" max="11776" width="9.140625" style="83"/>
    <col min="11777" max="11777" width="42.42578125" style="83" customWidth="1"/>
    <col min="11778" max="11778" width="46.42578125" style="83" customWidth="1"/>
    <col min="11779" max="11779" width="10.140625" style="83" customWidth="1"/>
    <col min="11780" max="11780" width="8.85546875" style="83" customWidth="1"/>
    <col min="11781" max="11781" width="9.28515625" style="83" customWidth="1"/>
    <col min="11782" max="11786" width="16" style="83" customWidth="1"/>
    <col min="11787" max="12032" width="9.140625" style="83"/>
    <col min="12033" max="12033" width="42.42578125" style="83" customWidth="1"/>
    <col min="12034" max="12034" width="46.42578125" style="83" customWidth="1"/>
    <col min="12035" max="12035" width="10.140625" style="83" customWidth="1"/>
    <col min="12036" max="12036" width="8.85546875" style="83" customWidth="1"/>
    <col min="12037" max="12037" width="9.28515625" style="83" customWidth="1"/>
    <col min="12038" max="12042" width="16" style="83" customWidth="1"/>
    <col min="12043" max="12288" width="9.140625" style="83"/>
    <col min="12289" max="12289" width="42.42578125" style="83" customWidth="1"/>
    <col min="12290" max="12290" width="46.42578125" style="83" customWidth="1"/>
    <col min="12291" max="12291" width="10.140625" style="83" customWidth="1"/>
    <col min="12292" max="12292" width="8.85546875" style="83" customWidth="1"/>
    <col min="12293" max="12293" width="9.28515625" style="83" customWidth="1"/>
    <col min="12294" max="12298" width="16" style="83" customWidth="1"/>
    <col min="12299" max="12544" width="9.140625" style="83"/>
    <col min="12545" max="12545" width="42.42578125" style="83" customWidth="1"/>
    <col min="12546" max="12546" width="46.42578125" style="83" customWidth="1"/>
    <col min="12547" max="12547" width="10.140625" style="83" customWidth="1"/>
    <col min="12548" max="12548" width="8.85546875" style="83" customWidth="1"/>
    <col min="12549" max="12549" width="9.28515625" style="83" customWidth="1"/>
    <col min="12550" max="12554" width="16" style="83" customWidth="1"/>
    <col min="12555" max="12800" width="9.140625" style="83"/>
    <col min="12801" max="12801" width="42.42578125" style="83" customWidth="1"/>
    <col min="12802" max="12802" width="46.42578125" style="83" customWidth="1"/>
    <col min="12803" max="12803" width="10.140625" style="83" customWidth="1"/>
    <col min="12804" max="12804" width="8.85546875" style="83" customWidth="1"/>
    <col min="12805" max="12805" width="9.28515625" style="83" customWidth="1"/>
    <col min="12806" max="12810" width="16" style="83" customWidth="1"/>
    <col min="12811" max="13056" width="9.140625" style="83"/>
    <col min="13057" max="13057" width="42.42578125" style="83" customWidth="1"/>
    <col min="13058" max="13058" width="46.42578125" style="83" customWidth="1"/>
    <col min="13059" max="13059" width="10.140625" style="83" customWidth="1"/>
    <col min="13060" max="13060" width="8.85546875" style="83" customWidth="1"/>
    <col min="13061" max="13061" width="9.28515625" style="83" customWidth="1"/>
    <col min="13062" max="13066" width="16" style="83" customWidth="1"/>
    <col min="13067" max="13312" width="9.140625" style="83"/>
    <col min="13313" max="13313" width="42.42578125" style="83" customWidth="1"/>
    <col min="13314" max="13314" width="46.42578125" style="83" customWidth="1"/>
    <col min="13315" max="13315" width="10.140625" style="83" customWidth="1"/>
    <col min="13316" max="13316" width="8.85546875" style="83" customWidth="1"/>
    <col min="13317" max="13317" width="9.28515625" style="83" customWidth="1"/>
    <col min="13318" max="13322" width="16" style="83" customWidth="1"/>
    <col min="13323" max="13568" width="9.140625" style="83"/>
    <col min="13569" max="13569" width="42.42578125" style="83" customWidth="1"/>
    <col min="13570" max="13570" width="46.42578125" style="83" customWidth="1"/>
    <col min="13571" max="13571" width="10.140625" style="83" customWidth="1"/>
    <col min="13572" max="13572" width="8.85546875" style="83" customWidth="1"/>
    <col min="13573" max="13573" width="9.28515625" style="83" customWidth="1"/>
    <col min="13574" max="13578" width="16" style="83" customWidth="1"/>
    <col min="13579" max="13824" width="9.140625" style="83"/>
    <col min="13825" max="13825" width="42.42578125" style="83" customWidth="1"/>
    <col min="13826" max="13826" width="46.42578125" style="83" customWidth="1"/>
    <col min="13827" max="13827" width="10.140625" style="83" customWidth="1"/>
    <col min="13828" max="13828" width="8.85546875" style="83" customWidth="1"/>
    <col min="13829" max="13829" width="9.28515625" style="83" customWidth="1"/>
    <col min="13830" max="13834" width="16" style="83" customWidth="1"/>
    <col min="13835" max="14080" width="9.140625" style="83"/>
    <col min="14081" max="14081" width="42.42578125" style="83" customWidth="1"/>
    <col min="14082" max="14082" width="46.42578125" style="83" customWidth="1"/>
    <col min="14083" max="14083" width="10.140625" style="83" customWidth="1"/>
    <col min="14084" max="14084" width="8.85546875" style="83" customWidth="1"/>
    <col min="14085" max="14085" width="9.28515625" style="83" customWidth="1"/>
    <col min="14086" max="14090" width="16" style="83" customWidth="1"/>
    <col min="14091" max="14336" width="9.140625" style="83"/>
    <col min="14337" max="14337" width="42.42578125" style="83" customWidth="1"/>
    <col min="14338" max="14338" width="46.42578125" style="83" customWidth="1"/>
    <col min="14339" max="14339" width="10.140625" style="83" customWidth="1"/>
    <col min="14340" max="14340" width="8.85546875" style="83" customWidth="1"/>
    <col min="14341" max="14341" width="9.28515625" style="83" customWidth="1"/>
    <col min="14342" max="14346" width="16" style="83" customWidth="1"/>
    <col min="14347" max="14592" width="9.140625" style="83"/>
    <col min="14593" max="14593" width="42.42578125" style="83" customWidth="1"/>
    <col min="14594" max="14594" width="46.42578125" style="83" customWidth="1"/>
    <col min="14595" max="14595" width="10.140625" style="83" customWidth="1"/>
    <col min="14596" max="14596" width="8.85546875" style="83" customWidth="1"/>
    <col min="14597" max="14597" width="9.28515625" style="83" customWidth="1"/>
    <col min="14598" max="14602" width="16" style="83" customWidth="1"/>
    <col min="14603" max="14848" width="9.140625" style="83"/>
    <col min="14849" max="14849" width="42.42578125" style="83" customWidth="1"/>
    <col min="14850" max="14850" width="46.42578125" style="83" customWidth="1"/>
    <col min="14851" max="14851" width="10.140625" style="83" customWidth="1"/>
    <col min="14852" max="14852" width="8.85546875" style="83" customWidth="1"/>
    <col min="14853" max="14853" width="9.28515625" style="83" customWidth="1"/>
    <col min="14854" max="14858" width="16" style="83" customWidth="1"/>
    <col min="14859" max="15104" width="9.140625" style="83"/>
    <col min="15105" max="15105" width="42.42578125" style="83" customWidth="1"/>
    <col min="15106" max="15106" width="46.42578125" style="83" customWidth="1"/>
    <col min="15107" max="15107" width="10.140625" style="83" customWidth="1"/>
    <col min="15108" max="15108" width="8.85546875" style="83" customWidth="1"/>
    <col min="15109" max="15109" width="9.28515625" style="83" customWidth="1"/>
    <col min="15110" max="15114" width="16" style="83" customWidth="1"/>
    <col min="15115" max="15360" width="9.140625" style="83"/>
    <col min="15361" max="15361" width="42.42578125" style="83" customWidth="1"/>
    <col min="15362" max="15362" width="46.42578125" style="83" customWidth="1"/>
    <col min="15363" max="15363" width="10.140625" style="83" customWidth="1"/>
    <col min="15364" max="15364" width="8.85546875" style="83" customWidth="1"/>
    <col min="15365" max="15365" width="9.28515625" style="83" customWidth="1"/>
    <col min="15366" max="15370" width="16" style="83" customWidth="1"/>
    <col min="15371" max="15616" width="9.140625" style="83"/>
    <col min="15617" max="15617" width="42.42578125" style="83" customWidth="1"/>
    <col min="15618" max="15618" width="46.42578125" style="83" customWidth="1"/>
    <col min="15619" max="15619" width="10.140625" style="83" customWidth="1"/>
    <col min="15620" max="15620" width="8.85546875" style="83" customWidth="1"/>
    <col min="15621" max="15621" width="9.28515625" style="83" customWidth="1"/>
    <col min="15622" max="15626" width="16" style="83" customWidth="1"/>
    <col min="15627" max="15872" width="9.140625" style="83"/>
    <col min="15873" max="15873" width="42.42578125" style="83" customWidth="1"/>
    <col min="15874" max="15874" width="46.42578125" style="83" customWidth="1"/>
    <col min="15875" max="15875" width="10.140625" style="83" customWidth="1"/>
    <col min="15876" max="15876" width="8.85546875" style="83" customWidth="1"/>
    <col min="15877" max="15877" width="9.28515625" style="83" customWidth="1"/>
    <col min="15878" max="15882" width="16" style="83" customWidth="1"/>
    <col min="15883" max="16128" width="9.140625" style="83"/>
    <col min="16129" max="16129" width="42.42578125" style="83" customWidth="1"/>
    <col min="16130" max="16130" width="46.42578125" style="83" customWidth="1"/>
    <col min="16131" max="16131" width="10.140625" style="83" customWidth="1"/>
    <col min="16132" max="16132" width="8.85546875" style="83" customWidth="1"/>
    <col min="16133" max="16133" width="9.28515625" style="83" customWidth="1"/>
    <col min="16134" max="16138" width="16" style="83" customWidth="1"/>
    <col min="16139" max="16384" width="9.140625" style="83"/>
  </cols>
  <sheetData>
    <row r="1" spans="1:10" s="67" customFormat="1" ht="21.75" customHeight="1">
      <c r="A1" s="605" t="str">
        <f>'Elenco P.I.'!B2</f>
        <v>Comune di Arborea</v>
      </c>
      <c r="B1" s="606"/>
      <c r="C1" s="606"/>
      <c r="D1" s="606"/>
      <c r="E1" s="606"/>
      <c r="F1" s="606"/>
      <c r="G1" s="606"/>
      <c r="H1" s="606"/>
      <c r="I1" s="606"/>
      <c r="J1" s="607"/>
    </row>
    <row r="2" spans="1:10" s="67" customFormat="1" ht="19.5" customHeight="1">
      <c r="A2" s="68" t="s">
        <v>0</v>
      </c>
      <c r="B2" s="69"/>
      <c r="C2" s="70"/>
      <c r="D2" s="70"/>
      <c r="E2" s="70"/>
      <c r="F2" s="71" t="s">
        <v>225</v>
      </c>
      <c r="G2" s="71" t="s">
        <v>226</v>
      </c>
      <c r="H2" s="70"/>
      <c r="I2" s="71" t="s">
        <v>227</v>
      </c>
      <c r="J2" s="72"/>
    </row>
    <row r="3" spans="1:10" s="67" customFormat="1" ht="19.5" customHeight="1">
      <c r="A3" s="68" t="s">
        <v>228</v>
      </c>
      <c r="B3" s="73"/>
      <c r="C3" s="70"/>
      <c r="D3" s="70"/>
      <c r="E3" s="70"/>
      <c r="F3" s="74"/>
      <c r="G3" s="74"/>
      <c r="H3" s="70"/>
      <c r="I3" s="75">
        <v>2021</v>
      </c>
      <c r="J3" s="72"/>
    </row>
    <row r="4" spans="1:10" s="67" customFormat="1" ht="19.5" customHeight="1">
      <c r="A4" s="68" t="s">
        <v>229</v>
      </c>
      <c r="B4" s="76"/>
      <c r="C4" s="70"/>
      <c r="D4" s="70"/>
      <c r="E4" s="70"/>
      <c r="F4" s="70"/>
      <c r="G4" s="70"/>
      <c r="H4" s="70"/>
      <c r="I4" s="70"/>
      <c r="J4" s="72"/>
    </row>
    <row r="5" spans="1:10" ht="9.75" customHeight="1">
      <c r="A5" s="77"/>
      <c r="B5" s="78"/>
      <c r="C5" s="79"/>
      <c r="D5" s="79"/>
      <c r="E5" s="79"/>
      <c r="F5" s="79"/>
      <c r="G5" s="80"/>
      <c r="H5" s="81"/>
      <c r="I5" s="81"/>
      <c r="J5" s="82"/>
    </row>
    <row r="6" spans="1:10" ht="12.75" customHeight="1">
      <c r="A6" s="608" t="s">
        <v>230</v>
      </c>
      <c r="B6" s="608"/>
      <c r="C6" s="608"/>
      <c r="D6" s="608"/>
      <c r="E6" s="608"/>
      <c r="F6" s="610" t="s">
        <v>231</v>
      </c>
      <c r="G6" s="610"/>
      <c r="H6" s="610"/>
      <c r="I6" s="610"/>
      <c r="J6" s="610"/>
    </row>
    <row r="7" spans="1:10" ht="15.75" customHeight="1">
      <c r="A7" s="609"/>
      <c r="B7" s="609"/>
      <c r="C7" s="609"/>
      <c r="D7" s="609"/>
      <c r="E7" s="609"/>
      <c r="F7" s="273">
        <v>1</v>
      </c>
      <c r="G7" s="273">
        <v>2</v>
      </c>
      <c r="H7" s="273">
        <v>3</v>
      </c>
      <c r="I7" s="273">
        <v>4</v>
      </c>
      <c r="J7" s="273">
        <v>5</v>
      </c>
    </row>
    <row r="8" spans="1:10" ht="15.75" customHeight="1">
      <c r="A8" s="609"/>
      <c r="B8" s="609"/>
      <c r="C8" s="609"/>
      <c r="D8" s="609"/>
      <c r="E8" s="609"/>
      <c r="F8" s="85" t="s">
        <v>232</v>
      </c>
      <c r="G8" s="85" t="s">
        <v>233</v>
      </c>
      <c r="H8" s="86" t="s">
        <v>234</v>
      </c>
      <c r="I8" s="86" t="s">
        <v>235</v>
      </c>
      <c r="J8" s="86" t="s">
        <v>236</v>
      </c>
    </row>
    <row r="9" spans="1:10" ht="4.5" customHeight="1">
      <c r="A9" s="611"/>
      <c r="B9" s="611"/>
      <c r="C9" s="611"/>
      <c r="D9" s="611"/>
      <c r="E9" s="611"/>
      <c r="F9" s="611"/>
      <c r="G9" s="611"/>
      <c r="H9" s="611"/>
      <c r="I9" s="611"/>
      <c r="J9" s="611"/>
    </row>
    <row r="10" spans="1:10" ht="32.25" customHeight="1">
      <c r="A10" s="87" t="s">
        <v>237</v>
      </c>
      <c r="B10" s="87" t="s">
        <v>238</v>
      </c>
      <c r="C10" s="88" t="s">
        <v>239</v>
      </c>
      <c r="D10" s="88" t="s">
        <v>240</v>
      </c>
      <c r="E10" s="88" t="s">
        <v>241</v>
      </c>
      <c r="F10" s="88" t="s">
        <v>242</v>
      </c>
      <c r="G10" s="88" t="s">
        <v>57</v>
      </c>
      <c r="H10" s="88" t="s">
        <v>243</v>
      </c>
      <c r="I10" s="88" t="s">
        <v>244</v>
      </c>
      <c r="J10" s="88" t="s">
        <v>245</v>
      </c>
    </row>
    <row r="11" spans="1:10" ht="57.75" customHeight="1">
      <c r="A11" s="89" t="str">
        <f>Tecnico!B16</f>
        <v>Assicurare un'efficace acquisizione, gestione e programmazione delle risorse finanziarie dell'ente al fine di garantire la qualità dei servizi svolti e il rispetto dei piani e dei programmi della politica</v>
      </c>
      <c r="B11" s="90"/>
      <c r="C11" s="91"/>
      <c r="D11" s="92">
        <f t="shared" ref="D11:D20" si="0">E11/100</f>
        <v>0</v>
      </c>
      <c r="E11" s="93"/>
      <c r="F11" s="94" t="str">
        <f>IF(E11&lt;=20,"X","")</f>
        <v>X</v>
      </c>
      <c r="G11" s="94" t="str">
        <f>IF(AND(E11&gt;20,E11&lt;=50),"X","")</f>
        <v/>
      </c>
      <c r="H11" s="94" t="str">
        <f>IF(AND(E11&gt;50,E11&lt;=70),"X","")</f>
        <v/>
      </c>
      <c r="I11" s="94" t="str">
        <f>IF(AND(E11&gt;70,E11&lt;=90),"X","")</f>
        <v/>
      </c>
      <c r="J11" s="94" t="str">
        <f>IF(AND(E11&gt;90,E11&lt;=100),"X","")</f>
        <v/>
      </c>
    </row>
    <row r="12" spans="1:10" ht="105" customHeight="1">
      <c r="A12" s="89" t="str">
        <f>Tecnico!B17</f>
        <v>Attuazione delle misure previste dalla normativa  e del PTPC dell'ente in materia di Anticorruzione</v>
      </c>
      <c r="B12" s="96"/>
      <c r="C12" s="91"/>
      <c r="D12" s="92">
        <f t="shared" si="0"/>
        <v>0</v>
      </c>
      <c r="E12" s="93"/>
      <c r="F12" s="94" t="str">
        <f t="shared" ref="F12:F20" si="1">IF(E12&lt;=20,"X","")</f>
        <v>X</v>
      </c>
      <c r="G12" s="94" t="str">
        <f t="shared" ref="G12:G20" si="2">IF(AND(E12&gt;20,E12&lt;=50),"X","")</f>
        <v/>
      </c>
      <c r="H12" s="94" t="str">
        <f t="shared" ref="H12:H20" si="3">IF(AND(E12&gt;50,E12&lt;=70),"X","")</f>
        <v/>
      </c>
      <c r="I12" s="94" t="str">
        <f t="shared" ref="I12:I20" si="4">IF(AND(E12&gt;70,E12&lt;=90),"X","")</f>
        <v/>
      </c>
      <c r="J12" s="94" t="str">
        <f t="shared" ref="J12:J20" si="5">IF(AND(E12&gt;90,E12&lt;=100),"X","")</f>
        <v/>
      </c>
    </row>
    <row r="13" spans="1:10" ht="102.75" customHeight="1">
      <c r="A13" s="89" t="str">
        <f>Tecnico!B18</f>
        <v xml:space="preserve">Attuazione delle misure previste dalla normativa  dell'ente in materia di trasparenza </v>
      </c>
      <c r="B13" s="96"/>
      <c r="C13" s="93"/>
      <c r="D13" s="92">
        <f t="shared" si="0"/>
        <v>0</v>
      </c>
      <c r="E13" s="93"/>
      <c r="F13" s="94" t="str">
        <f t="shared" si="1"/>
        <v>X</v>
      </c>
      <c r="G13" s="94" t="str">
        <f t="shared" si="2"/>
        <v/>
      </c>
      <c r="H13" s="94" t="str">
        <f t="shared" si="3"/>
        <v/>
      </c>
      <c r="I13" s="94" t="str">
        <f t="shared" si="4"/>
        <v/>
      </c>
      <c r="J13" s="94" t="str">
        <f t="shared" si="5"/>
        <v/>
      </c>
    </row>
    <row r="14" spans="1:10" ht="87" customHeight="1">
      <c r="A14" s="89" t="str">
        <f>Tecnico!B19</f>
        <v>Assicurare un elevato standard degli atti amministrativi finalizzato a garantire la legittimità, regolarità e correttezza dell’azione amministrativa nonche di regolarità contabile degli atti mediante l'attuazione dei controlli cosi come previsto nel numero e con le modalità programmate nel regolamento sui controlli interni adottato dall'ente.</v>
      </c>
      <c r="B14" s="96"/>
      <c r="C14" s="93"/>
      <c r="D14" s="92">
        <f t="shared" si="0"/>
        <v>0</v>
      </c>
      <c r="E14" s="93"/>
      <c r="F14" s="94" t="str">
        <f t="shared" si="1"/>
        <v>X</v>
      </c>
      <c r="G14" s="94" t="str">
        <f t="shared" si="2"/>
        <v/>
      </c>
      <c r="H14" s="94" t="str">
        <f t="shared" si="3"/>
        <v/>
      </c>
      <c r="I14" s="94" t="str">
        <f t="shared" si="4"/>
        <v/>
      </c>
      <c r="J14" s="94" t="str">
        <f t="shared" si="5"/>
        <v/>
      </c>
    </row>
    <row r="15" spans="1:10" ht="57.75" customHeight="1">
      <c r="A15" s="89" t="str">
        <f>Tecnico!B20</f>
        <v>Informatizzazione</v>
      </c>
      <c r="B15" s="96"/>
      <c r="C15" s="93"/>
      <c r="D15" s="92">
        <f t="shared" si="0"/>
        <v>0</v>
      </c>
      <c r="E15" s="93"/>
      <c r="F15" s="94" t="str">
        <f t="shared" si="1"/>
        <v>X</v>
      </c>
      <c r="G15" s="94" t="str">
        <f t="shared" si="2"/>
        <v/>
      </c>
      <c r="H15" s="94" t="str">
        <f t="shared" si="3"/>
        <v/>
      </c>
      <c r="I15" s="94" t="str">
        <f t="shared" si="4"/>
        <v/>
      </c>
      <c r="J15" s="94" t="str">
        <f t="shared" si="5"/>
        <v/>
      </c>
    </row>
    <row r="16" spans="1:10" ht="57.75" hidden="1" customHeight="1">
      <c r="A16" s="89">
        <f>Tecnico!B21</f>
        <v>0</v>
      </c>
      <c r="B16" s="96"/>
      <c r="C16" s="93"/>
      <c r="D16" s="92">
        <f t="shared" si="0"/>
        <v>0</v>
      </c>
      <c r="E16" s="93"/>
      <c r="F16" s="94" t="str">
        <f t="shared" si="1"/>
        <v>X</v>
      </c>
      <c r="G16" s="94" t="str">
        <f t="shared" si="2"/>
        <v/>
      </c>
      <c r="H16" s="94" t="str">
        <f t="shared" si="3"/>
        <v/>
      </c>
      <c r="I16" s="94" t="str">
        <f t="shared" si="4"/>
        <v/>
      </c>
      <c r="J16" s="94" t="str">
        <f t="shared" si="5"/>
        <v/>
      </c>
    </row>
    <row r="17" spans="1:10" ht="57.75" hidden="1" customHeight="1">
      <c r="A17" s="89">
        <f>Tecnico!B22</f>
        <v>0</v>
      </c>
      <c r="B17" s="89"/>
      <c r="C17" s="93">
        <v>60</v>
      </c>
      <c r="D17" s="92">
        <f t="shared" si="0"/>
        <v>0</v>
      </c>
      <c r="E17" s="93"/>
      <c r="F17" s="94" t="str">
        <f t="shared" si="1"/>
        <v>X</v>
      </c>
      <c r="G17" s="94" t="str">
        <f t="shared" si="2"/>
        <v/>
      </c>
      <c r="H17" s="94" t="str">
        <f t="shared" si="3"/>
        <v/>
      </c>
      <c r="I17" s="94" t="str">
        <f t="shared" si="4"/>
        <v/>
      </c>
      <c r="J17" s="94" t="str">
        <f t="shared" si="5"/>
        <v/>
      </c>
    </row>
    <row r="18" spans="1:10" ht="26.25" hidden="1" customHeight="1">
      <c r="A18" s="89">
        <f>Tecnico!B23</f>
        <v>0</v>
      </c>
      <c r="B18" s="96"/>
      <c r="C18" s="93"/>
      <c r="D18" s="92">
        <f t="shared" si="0"/>
        <v>0</v>
      </c>
      <c r="E18" s="93"/>
      <c r="F18" s="94" t="str">
        <f t="shared" si="1"/>
        <v>X</v>
      </c>
      <c r="G18" s="94" t="str">
        <f t="shared" si="2"/>
        <v/>
      </c>
      <c r="H18" s="94" t="str">
        <f t="shared" si="3"/>
        <v/>
      </c>
      <c r="I18" s="94" t="str">
        <f t="shared" si="4"/>
        <v/>
      </c>
      <c r="J18" s="94" t="str">
        <f t="shared" si="5"/>
        <v/>
      </c>
    </row>
    <row r="19" spans="1:10" ht="26.25" hidden="1" customHeight="1">
      <c r="A19" s="89">
        <f>Tecnico!B24</f>
        <v>0</v>
      </c>
      <c r="B19" s="96"/>
      <c r="C19" s="93"/>
      <c r="D19" s="92">
        <f t="shared" si="0"/>
        <v>0</v>
      </c>
      <c r="E19" s="93"/>
      <c r="F19" s="94" t="str">
        <f t="shared" si="1"/>
        <v>X</v>
      </c>
      <c r="G19" s="94" t="str">
        <f t="shared" si="2"/>
        <v/>
      </c>
      <c r="H19" s="94" t="str">
        <f t="shared" si="3"/>
        <v/>
      </c>
      <c r="I19" s="94" t="str">
        <f t="shared" si="4"/>
        <v/>
      </c>
      <c r="J19" s="94" t="str">
        <f t="shared" si="5"/>
        <v/>
      </c>
    </row>
    <row r="20" spans="1:10" ht="26.25" hidden="1" customHeight="1">
      <c r="A20" s="89">
        <f>Tecnico!B25</f>
        <v>0</v>
      </c>
      <c r="B20" s="96"/>
      <c r="C20" s="93"/>
      <c r="D20" s="92">
        <f t="shared" si="0"/>
        <v>0</v>
      </c>
      <c r="E20" s="93"/>
      <c r="F20" s="94" t="str">
        <f t="shared" si="1"/>
        <v>X</v>
      </c>
      <c r="G20" s="94" t="str">
        <f t="shared" si="2"/>
        <v/>
      </c>
      <c r="H20" s="94" t="str">
        <f t="shared" si="3"/>
        <v/>
      </c>
      <c r="I20" s="94" t="str">
        <f t="shared" si="4"/>
        <v/>
      </c>
      <c r="J20" s="94" t="str">
        <f t="shared" si="5"/>
        <v/>
      </c>
    </row>
    <row r="21" spans="1:10">
      <c r="A21" s="97" t="s">
        <v>246</v>
      </c>
      <c r="B21" s="98" t="str">
        <f>IF(C21=60,"Pesatura Adeguata","Pesatura Inadeguata")</f>
        <v>Pesatura Adeguata</v>
      </c>
      <c r="C21" s="99">
        <f>SUM(C11:C20)</f>
        <v>60</v>
      </c>
      <c r="D21" s="99"/>
      <c r="E21" s="100">
        <f>SUM(G21:J21)/C21</f>
        <v>0</v>
      </c>
      <c r="F21" s="101"/>
      <c r="G21" s="102">
        <f>IF(G11="x",C11*D11)+IF(G12="x",C12*D12)+IF(G13="x",C13*D13)+IF(G14="x",C14*D14)+IF(G15="x",C15*D15)+IF(G16="x",C16*D16)+IF(G17="x",C17*D17)+IF(G18="x",C18*D18)+IF(G19="x",C19*D19)+IF(G20="x",C20*D20)</f>
        <v>0</v>
      </c>
      <c r="H21" s="102">
        <f>IF(H11="x",C11*D11)+IF(H12="x",C12*D12)+IF(H13="x",C13*D13)+IF(H14="x",C14*D14)+IF(H15="x",C15*D15)+IF(H16="x",C16*D16)+IF(H17="x",C17*D17)+IF(H18="x",C18*D18)+IF(H19="x",C19*D19)+IF(H20="x",C20*D20)</f>
        <v>0</v>
      </c>
      <c r="I21" s="102">
        <f>IF(I11="x",C11*D11)+IF(I12="x",C12*D12)+IF(I13="x",C13*D13)+IF(I14="x",C14*D14)+IF(I15="x",C15*D15)+IF(I16="x",C16*D16)+IF(I17="x",C17*D17)+IF(I18="x",C18*D18)+IF(I19="x",C19*D19)+IF(I20="x",C20*D20)</f>
        <v>0</v>
      </c>
      <c r="J21" s="102">
        <f>IF(J11="x",C11*D11)+IF(J12="x",C12*D12)+IF(J13="x",C13*D13)+IF(J14="x",C14*D14)+IF(J15="x",C15*D15)+IF(J16="x",C16*D16)+IF(J17="x",C17*D17)+IF(J18="x",C18*D18)+IF(J19="x",C19*D19)+IF(J19="x",C19*D19)</f>
        <v>0</v>
      </c>
    </row>
    <row r="22" spans="1:10" ht="3" customHeight="1">
      <c r="A22" s="611"/>
      <c r="B22" s="612"/>
      <c r="C22" s="612"/>
      <c r="D22" s="274"/>
      <c r="E22" s="611"/>
      <c r="F22" s="612"/>
      <c r="G22" s="612"/>
      <c r="H22" s="611"/>
      <c r="I22" s="612"/>
      <c r="J22" s="612"/>
    </row>
    <row r="23" spans="1:10" ht="42" customHeight="1">
      <c r="A23" s="87" t="s">
        <v>247</v>
      </c>
      <c r="B23" s="87" t="s">
        <v>238</v>
      </c>
      <c r="C23" s="88" t="s">
        <v>239</v>
      </c>
      <c r="D23" s="88" t="s">
        <v>240</v>
      </c>
      <c r="E23" s="88" t="s">
        <v>241</v>
      </c>
      <c r="F23" s="88" t="s">
        <v>242</v>
      </c>
      <c r="G23" s="88" t="s">
        <v>57</v>
      </c>
      <c r="H23" s="88" t="s">
        <v>243</v>
      </c>
      <c r="I23" s="88" t="s">
        <v>244</v>
      </c>
      <c r="J23" s="88" t="s">
        <v>245</v>
      </c>
    </row>
    <row r="24" spans="1:10" s="105" customFormat="1" ht="27" customHeight="1">
      <c r="A24" s="96"/>
      <c r="B24" s="95"/>
      <c r="C24" s="104">
        <v>20</v>
      </c>
      <c r="D24" s="92">
        <f>E24/100</f>
        <v>0</v>
      </c>
      <c r="E24" s="93"/>
      <c r="F24" s="94" t="str">
        <f t="shared" ref="F24:F34" si="6">IF(E24&lt;=20,"X","")</f>
        <v>X</v>
      </c>
      <c r="G24" s="94" t="str">
        <f t="shared" ref="G24:G34" si="7">IF(AND(E24&gt;20,E24&lt;=50),"X","")</f>
        <v/>
      </c>
      <c r="H24" s="94" t="str">
        <f t="shared" ref="H24:H34" si="8">IF(AND(E24&gt;50,E24&lt;=70),"X","")</f>
        <v/>
      </c>
      <c r="I24" s="94" t="str">
        <f t="shared" ref="I24:I34" si="9">IF(AND(E24&gt;70,E24&lt;=90),"X","")</f>
        <v/>
      </c>
      <c r="J24" s="94" t="str">
        <f>IF(AND(E24&gt;90,E24&lt;=100),"X","")</f>
        <v/>
      </c>
    </row>
    <row r="25" spans="1:10" s="105" customFormat="1" ht="27" customHeight="1">
      <c r="A25" s="96"/>
      <c r="B25" s="96"/>
      <c r="C25" s="104"/>
      <c r="D25" s="92">
        <f t="shared" ref="D25:D31" si="10">E25/100</f>
        <v>0</v>
      </c>
      <c r="E25" s="93"/>
      <c r="F25" s="94" t="str">
        <f t="shared" si="6"/>
        <v>X</v>
      </c>
      <c r="G25" s="94" t="str">
        <f t="shared" si="7"/>
        <v/>
      </c>
      <c r="H25" s="94" t="str">
        <f t="shared" si="8"/>
        <v/>
      </c>
      <c r="I25" s="94" t="str">
        <f t="shared" si="9"/>
        <v/>
      </c>
      <c r="J25" s="94" t="str">
        <f t="shared" ref="J25:J31" si="11">IF(AND(E25&gt;90,E25&lt;=100),"X","")</f>
        <v/>
      </c>
    </row>
    <row r="26" spans="1:10" s="105" customFormat="1" ht="27" customHeight="1">
      <c r="A26" s="96"/>
      <c r="B26" s="96"/>
      <c r="C26" s="104"/>
      <c r="D26" s="92">
        <f t="shared" si="10"/>
        <v>0</v>
      </c>
      <c r="E26" s="93"/>
      <c r="F26" s="94" t="str">
        <f t="shared" si="6"/>
        <v>X</v>
      </c>
      <c r="G26" s="94" t="str">
        <f t="shared" si="7"/>
        <v/>
      </c>
      <c r="H26" s="94" t="str">
        <f t="shared" si="8"/>
        <v/>
      </c>
      <c r="I26" s="94" t="str">
        <f t="shared" si="9"/>
        <v/>
      </c>
      <c r="J26" s="94" t="str">
        <f t="shared" si="11"/>
        <v/>
      </c>
    </row>
    <row r="27" spans="1:10" s="105" customFormat="1" ht="27" customHeight="1">
      <c r="A27" s="96"/>
      <c r="B27" s="96"/>
      <c r="C27" s="104"/>
      <c r="D27" s="92">
        <f t="shared" si="10"/>
        <v>0</v>
      </c>
      <c r="E27" s="93"/>
      <c r="F27" s="94" t="str">
        <f t="shared" si="6"/>
        <v>X</v>
      </c>
      <c r="G27" s="94" t="str">
        <f t="shared" si="7"/>
        <v/>
      </c>
      <c r="H27" s="94" t="str">
        <f t="shared" si="8"/>
        <v/>
      </c>
      <c r="I27" s="94" t="str">
        <f t="shared" si="9"/>
        <v/>
      </c>
      <c r="J27" s="94" t="str">
        <f t="shared" si="11"/>
        <v/>
      </c>
    </row>
    <row r="28" spans="1:10" s="105" customFormat="1" ht="27" customHeight="1">
      <c r="A28" s="96"/>
      <c r="B28" s="96"/>
      <c r="C28" s="106"/>
      <c r="D28" s="92">
        <f t="shared" si="10"/>
        <v>0</v>
      </c>
      <c r="E28" s="93"/>
      <c r="F28" s="94" t="str">
        <f t="shared" si="6"/>
        <v>X</v>
      </c>
      <c r="G28" s="94" t="str">
        <f t="shared" si="7"/>
        <v/>
      </c>
      <c r="H28" s="94" t="str">
        <f t="shared" si="8"/>
        <v/>
      </c>
      <c r="I28" s="94" t="str">
        <f t="shared" si="9"/>
        <v/>
      </c>
      <c r="J28" s="94" t="str">
        <f t="shared" si="11"/>
        <v/>
      </c>
    </row>
    <row r="29" spans="1:10" s="105" customFormat="1" ht="27" customHeight="1">
      <c r="A29" s="96"/>
      <c r="B29" s="96"/>
      <c r="C29" s="106"/>
      <c r="D29" s="92">
        <f t="shared" si="10"/>
        <v>0</v>
      </c>
      <c r="E29" s="93"/>
      <c r="F29" s="94" t="str">
        <f t="shared" si="6"/>
        <v>X</v>
      </c>
      <c r="G29" s="94" t="str">
        <f t="shared" si="7"/>
        <v/>
      </c>
      <c r="H29" s="94" t="str">
        <f t="shared" si="8"/>
        <v/>
      </c>
      <c r="I29" s="94" t="str">
        <f t="shared" si="9"/>
        <v/>
      </c>
      <c r="J29" s="94" t="str">
        <f t="shared" si="11"/>
        <v/>
      </c>
    </row>
    <row r="30" spans="1:10" s="105" customFormat="1" ht="27" customHeight="1">
      <c r="A30" s="96"/>
      <c r="B30" s="96"/>
      <c r="C30" s="106"/>
      <c r="D30" s="92">
        <f t="shared" si="10"/>
        <v>0</v>
      </c>
      <c r="E30" s="93"/>
      <c r="F30" s="94" t="str">
        <f t="shared" si="6"/>
        <v>X</v>
      </c>
      <c r="G30" s="94" t="str">
        <f t="shared" si="7"/>
        <v/>
      </c>
      <c r="H30" s="94" t="str">
        <f t="shared" si="8"/>
        <v/>
      </c>
      <c r="I30" s="94" t="str">
        <f t="shared" si="9"/>
        <v/>
      </c>
      <c r="J30" s="94" t="str">
        <f t="shared" si="11"/>
        <v/>
      </c>
    </row>
    <row r="31" spans="1:10" s="105" customFormat="1" ht="27" customHeight="1">
      <c r="A31" s="96"/>
      <c r="B31" s="96"/>
      <c r="C31" s="106"/>
      <c r="D31" s="92">
        <f t="shared" si="10"/>
        <v>0</v>
      </c>
      <c r="E31" s="93"/>
      <c r="F31" s="94" t="str">
        <f t="shared" si="6"/>
        <v>X</v>
      </c>
      <c r="G31" s="94" t="str">
        <f t="shared" si="7"/>
        <v/>
      </c>
      <c r="H31" s="94" t="str">
        <f t="shared" si="8"/>
        <v/>
      </c>
      <c r="I31" s="94" t="str">
        <f t="shared" si="9"/>
        <v/>
      </c>
      <c r="J31" s="94" t="str">
        <f t="shared" si="11"/>
        <v/>
      </c>
    </row>
    <row r="32" spans="1:10" ht="42" customHeight="1">
      <c r="A32" s="273" t="s">
        <v>248</v>
      </c>
      <c r="B32" s="273" t="s">
        <v>249</v>
      </c>
      <c r="C32" s="88" t="s">
        <v>239</v>
      </c>
      <c r="D32" s="88" t="s">
        <v>240</v>
      </c>
      <c r="E32" s="88" t="s">
        <v>241</v>
      </c>
      <c r="F32" s="107" t="s">
        <v>250</v>
      </c>
      <c r="G32" s="107" t="s">
        <v>251</v>
      </c>
      <c r="H32" s="107" t="s">
        <v>252</v>
      </c>
      <c r="I32" s="107" t="s">
        <v>253</v>
      </c>
      <c r="J32" s="107" t="s">
        <v>254</v>
      </c>
    </row>
    <row r="33" spans="1:11" s="105" customFormat="1" ht="49.5" customHeight="1">
      <c r="A33" s="96" t="s">
        <v>317</v>
      </c>
      <c r="B33" s="96" t="s">
        <v>318</v>
      </c>
      <c r="C33" s="106">
        <v>20</v>
      </c>
      <c r="D33" s="92">
        <f>E33/100</f>
        <v>0</v>
      </c>
      <c r="E33" s="93"/>
      <c r="F33" s="94" t="str">
        <f t="shared" si="6"/>
        <v>X</v>
      </c>
      <c r="G33" s="94" t="str">
        <f t="shared" si="7"/>
        <v/>
      </c>
      <c r="H33" s="94" t="str">
        <f t="shared" si="8"/>
        <v/>
      </c>
      <c r="I33" s="94" t="str">
        <f t="shared" si="9"/>
        <v/>
      </c>
      <c r="J33" s="94" t="str">
        <f t="shared" ref="J33:J39" si="12">IF(AND(E33&gt;90,E33&lt;=100),"X","")</f>
        <v/>
      </c>
    </row>
    <row r="34" spans="1:11" s="105" customFormat="1" ht="18.75" customHeight="1">
      <c r="A34" s="96"/>
      <c r="B34" s="96"/>
      <c r="C34" s="106"/>
      <c r="D34" s="92">
        <f t="shared" ref="D34:D39" si="13">E34/100</f>
        <v>0</v>
      </c>
      <c r="E34" s="93"/>
      <c r="F34" s="94" t="str">
        <f t="shared" si="6"/>
        <v>X</v>
      </c>
      <c r="G34" s="94" t="str">
        <f t="shared" si="7"/>
        <v/>
      </c>
      <c r="H34" s="94" t="str">
        <f t="shared" si="8"/>
        <v/>
      </c>
      <c r="I34" s="94" t="str">
        <f t="shared" si="9"/>
        <v/>
      </c>
      <c r="J34" s="94" t="str">
        <f t="shared" si="12"/>
        <v/>
      </c>
    </row>
    <row r="35" spans="1:11" s="105" customFormat="1" ht="18.75" customHeight="1">
      <c r="A35" s="96"/>
      <c r="B35" s="96"/>
      <c r="C35" s="106"/>
      <c r="D35" s="92">
        <f t="shared" si="13"/>
        <v>0</v>
      </c>
      <c r="E35" s="93"/>
      <c r="F35" s="94" t="str">
        <f>IF(E35&lt;=20,"X","")</f>
        <v>X</v>
      </c>
      <c r="G35" s="94" t="str">
        <f>IF(AND(E35&gt;20,E35&lt;=50),"X","")</f>
        <v/>
      </c>
      <c r="H35" s="94" t="str">
        <f>IF(AND(E35&gt;50,E35&lt;=70),"X","")</f>
        <v/>
      </c>
      <c r="I35" s="94" t="str">
        <f>IF(AND(E35&gt;70,E35&lt;=90),"X","")</f>
        <v/>
      </c>
      <c r="J35" s="94" t="str">
        <f t="shared" si="12"/>
        <v/>
      </c>
    </row>
    <row r="36" spans="1:11" s="105" customFormat="1" ht="18.75" customHeight="1">
      <c r="A36" s="96"/>
      <c r="B36" s="96"/>
      <c r="C36" s="106"/>
      <c r="D36" s="92">
        <f t="shared" si="13"/>
        <v>0</v>
      </c>
      <c r="E36" s="93"/>
      <c r="F36" s="94" t="str">
        <f>IF(E36&lt;=20,"X","")</f>
        <v>X</v>
      </c>
      <c r="G36" s="94" t="str">
        <f>IF(AND(E36&gt;20,E36&lt;=50),"X","")</f>
        <v/>
      </c>
      <c r="H36" s="94" t="str">
        <f>IF(AND(E36&gt;50,E36&lt;=70),"X","")</f>
        <v/>
      </c>
      <c r="I36" s="94" t="str">
        <f>IF(AND(E36&gt;70,E36&lt;=90),"X","")</f>
        <v/>
      </c>
      <c r="J36" s="94" t="str">
        <f t="shared" si="12"/>
        <v/>
      </c>
    </row>
    <row r="37" spans="1:11" s="105" customFormat="1" ht="18.75" customHeight="1">
      <c r="A37" s="96"/>
      <c r="B37" s="96"/>
      <c r="C37" s="106"/>
      <c r="D37" s="92">
        <f t="shared" si="13"/>
        <v>0</v>
      </c>
      <c r="E37" s="93"/>
      <c r="F37" s="94" t="str">
        <f>IF(E37&lt;=20,"X","")</f>
        <v>X</v>
      </c>
      <c r="G37" s="94" t="str">
        <f>IF(AND(E37&gt;20,E37&lt;=50),"X","")</f>
        <v/>
      </c>
      <c r="H37" s="94" t="str">
        <f>IF(AND(E37&gt;50,E37&lt;=70),"X","")</f>
        <v/>
      </c>
      <c r="I37" s="94" t="str">
        <f>IF(AND(E37&gt;70,E37&lt;=90),"X","")</f>
        <v/>
      </c>
      <c r="J37" s="94" t="str">
        <f t="shared" si="12"/>
        <v/>
      </c>
    </row>
    <row r="38" spans="1:11" s="105" customFormat="1" ht="18.75" customHeight="1">
      <c r="A38" s="96"/>
      <c r="B38" s="96"/>
      <c r="C38" s="106"/>
      <c r="D38" s="92">
        <f t="shared" si="13"/>
        <v>0</v>
      </c>
      <c r="E38" s="93"/>
      <c r="F38" s="94" t="str">
        <f>IF(E38&lt;=20,"X","")</f>
        <v>X</v>
      </c>
      <c r="G38" s="94" t="str">
        <f>IF(AND(E38&gt;20,E38&lt;=50),"X","")</f>
        <v/>
      </c>
      <c r="H38" s="94" t="str">
        <f>IF(AND(E38&gt;50,E38&lt;=70),"X","")</f>
        <v/>
      </c>
      <c r="I38" s="94" t="str">
        <f>IF(AND(E38&gt;70,E38&lt;=90),"X","")</f>
        <v/>
      </c>
      <c r="J38" s="94" t="str">
        <f t="shared" si="12"/>
        <v/>
      </c>
    </row>
    <row r="39" spans="1:11" s="105" customFormat="1" ht="18.75" customHeight="1">
      <c r="A39" s="96"/>
      <c r="B39" s="96"/>
      <c r="C39" s="106"/>
      <c r="D39" s="92">
        <f t="shared" si="13"/>
        <v>0</v>
      </c>
      <c r="E39" s="93"/>
      <c r="F39" s="94" t="str">
        <f>IF(E39&lt;=20,"X","")</f>
        <v>X</v>
      </c>
      <c r="G39" s="94" t="str">
        <f>IF(AND(E39&gt;20,E39&lt;=50),"X","")</f>
        <v/>
      </c>
      <c r="H39" s="94" t="str">
        <f>IF(AND(E39&gt;50,E39&lt;=70),"X","")</f>
        <v/>
      </c>
      <c r="I39" s="94" t="str">
        <f>IF(AND(E39&gt;70,E39&lt;=90),"X","")</f>
        <v/>
      </c>
      <c r="J39" s="94" t="str">
        <f t="shared" si="12"/>
        <v/>
      </c>
    </row>
    <row r="40" spans="1:11" ht="25.5">
      <c r="A40" s="97" t="s">
        <v>255</v>
      </c>
      <c r="B40" s="98" t="str">
        <f>IF(C40=40,"Pesatura Adeguata","Pesatura Inadeguata")</f>
        <v>Pesatura Adeguata</v>
      </c>
      <c r="C40" s="106">
        <f>SUM(C24:C35)</f>
        <v>40</v>
      </c>
      <c r="D40" s="273"/>
      <c r="E40" s="100">
        <f>SUM(G40:J40)/C40</f>
        <v>0</v>
      </c>
      <c r="F40" s="108"/>
      <c r="G40" s="109">
        <f>IF(G24="x",C24*D24)+IF(G25="x",C25*D25)+IF(G26="x",C26*D26)+IF(G27="x",C27*D27)+IF(G28="x",C28*D28)+IF(G29="x",C29*D29)+IF(G30="x",C30*D30)+IF(G31="x",C31*D31)+IF(G33="x",C33*D33)+IF(G34="x",C34*D34)+IF(G35="x",C35*D35)+IF(G36="x",C36*D36)+IF(G37="x",C37*D37)+IF(G38="x",C38*D38)+IF(G39="x",C39*D39)</f>
        <v>0</v>
      </c>
      <c r="H40" s="109">
        <f>IF(H24="x",C24*D24)+IF(H25="x",C25*D25)+IF(H26="x",C26*D26)+IF(H27="x",C27*D27)+IF(H28="x",C28*D28)+IF(H29="x",C29*D29)+IF(H30="x",C30*D30)+IF(H31="x",C31*D31)+IF(H33="x",C33*D33)+IF(H34="x",C34*D34)+IF(H35="x",C35*D35)+IF(H36="x",C36*D36)+IF(H37="x",C37*D37)+IF(H38="x",C38*D38)+IF(H39="x",C39*D39)</f>
        <v>0</v>
      </c>
      <c r="I40" s="109">
        <f>IF(I24="x",C24*D24)+IF(I25="x",C25*D25)+IF(I26="x",C26*D26)+IF(I27="x",C27*D27)+IF(I28="x",C28*D28)+IF(I29="x",C29*D29)+IF(I30="x",C30*D30)+IF(I31="x",C31*D31)+IF(I33="x",C33*D33)+IF(I34="x",C34*D34)+IF(I35="x",C35*D35)+IF(I36="x",C36*D36)+IF(I37="x",C37*D37)+IF(I38="x",C38*D38)+IF(I39="x",C39*D39)</f>
        <v>0</v>
      </c>
      <c r="J40" s="109">
        <f>IF(J24="x",C24*D24)+IF(J25="x",C25*D25)+IF(J26="x",C26*D26)+IF(J27="x",C27*D27)+IF(J28="x",C28*D28)+IF(J29="x",C29*D29)+IF(J30="x",C30*D30)+IF(J31="x",C31*D31)+IF(J33="x",C33*D33)+IF(J34="x",C34*D34)+IF(J35="x",C35*D35)+IF(J36="x",C36*D36)+IF(J37="x",C37*D37)+IF(J38="x",C38*D38)+IF(J39="x",C39*D39)</f>
        <v>0</v>
      </c>
    </row>
    <row r="41" spans="1:11" s="117" customFormat="1" ht="18" customHeight="1">
      <c r="A41" s="110"/>
      <c r="B41" s="111"/>
      <c r="C41" s="112"/>
      <c r="D41" s="112" t="s">
        <v>256</v>
      </c>
      <c r="E41" s="113"/>
      <c r="F41" s="114"/>
      <c r="G41" s="114"/>
      <c r="H41" s="114"/>
      <c r="I41" s="114"/>
      <c r="J41" s="115"/>
      <c r="K41" s="116"/>
    </row>
    <row r="42" spans="1:11" ht="16.5" customHeight="1">
      <c r="A42" s="601" t="s">
        <v>257</v>
      </c>
      <c r="B42" s="602"/>
      <c r="C42" s="99">
        <f>SUM(G21:J21)</f>
        <v>0</v>
      </c>
      <c r="D42" s="118">
        <f>C42/60</f>
        <v>0</v>
      </c>
      <c r="E42" s="119"/>
      <c r="F42" s="120"/>
      <c r="G42" s="120"/>
      <c r="H42" s="120"/>
      <c r="I42" s="120"/>
      <c r="J42" s="121"/>
      <c r="K42" s="122"/>
    </row>
    <row r="43" spans="1:11" ht="17.25" customHeight="1">
      <c r="A43" s="123" t="s">
        <v>200</v>
      </c>
      <c r="B43" s="124"/>
      <c r="C43" s="125"/>
      <c r="D43" s="125"/>
      <c r="E43" s="603" t="s">
        <v>258</v>
      </c>
      <c r="F43" s="603"/>
      <c r="G43" s="604"/>
      <c r="H43" s="126">
        <f>C42+C44</f>
        <v>0</v>
      </c>
      <c r="I43" s="125" t="s">
        <v>259</v>
      </c>
      <c r="J43" s="127"/>
      <c r="K43" s="122"/>
    </row>
    <row r="44" spans="1:11" ht="16.5" customHeight="1">
      <c r="A44" s="601" t="s">
        <v>260</v>
      </c>
      <c r="B44" s="602"/>
      <c r="C44" s="99">
        <f>SUM(F40:J40)</f>
        <v>0</v>
      </c>
      <c r="D44" s="118" t="s">
        <v>256</v>
      </c>
      <c r="E44" s="119"/>
      <c r="F44" s="120"/>
      <c r="G44" s="120"/>
      <c r="H44" s="120"/>
      <c r="I44" s="120"/>
      <c r="J44" s="121"/>
      <c r="K44" s="122"/>
    </row>
    <row r="45" spans="1:11" ht="26.25" customHeight="1">
      <c r="A45" s="128"/>
      <c r="B45" s="129"/>
      <c r="C45" s="129"/>
      <c r="D45" s="129"/>
      <c r="E45" s="130"/>
      <c r="F45" s="131"/>
      <c r="G45" s="131"/>
      <c r="H45" s="131"/>
      <c r="I45" s="131"/>
      <c r="J45" s="132"/>
      <c r="K45" s="122"/>
    </row>
  </sheetData>
  <mergeCells count="10">
    <mergeCell ref="A42:B42"/>
    <mergeCell ref="E43:G43"/>
    <mergeCell ref="A44:B44"/>
    <mergeCell ref="A1:J1"/>
    <mergeCell ref="A6:E8"/>
    <mergeCell ref="F6:J6"/>
    <mergeCell ref="A9:J9"/>
    <mergeCell ref="A22:C22"/>
    <mergeCell ref="E22:G22"/>
    <mergeCell ref="H22:J22"/>
  </mergeCells>
  <conditionalFormatting sqref="B21 B40:B41">
    <cfRule type="cellIs" dxfId="309" priority="31" stopIfTrue="1" operator="equal">
      <formula>"Pesatura Inadeguata"</formula>
    </cfRule>
  </conditionalFormatting>
  <conditionalFormatting sqref="F11">
    <cfRule type="cellIs" dxfId="308" priority="30" stopIfTrue="1" operator="equal">
      <formula>"x"</formula>
    </cfRule>
  </conditionalFormatting>
  <conditionalFormatting sqref="G11">
    <cfRule type="cellIs" dxfId="307" priority="27" stopIfTrue="1" operator="equal">
      <formula>"x"</formula>
    </cfRule>
    <cfRule type="cellIs" dxfId="306" priority="29" stopIfTrue="1" operator="equal">
      <formula>"x"</formula>
    </cfRule>
  </conditionalFormatting>
  <conditionalFormatting sqref="H11">
    <cfRule type="cellIs" dxfId="305" priority="28" stopIfTrue="1" operator="equal">
      <formula>"x"</formula>
    </cfRule>
  </conditionalFormatting>
  <conditionalFormatting sqref="I11">
    <cfRule type="cellIs" dxfId="304" priority="26" stopIfTrue="1" operator="equal">
      <formula>"x"</formula>
    </cfRule>
  </conditionalFormatting>
  <conditionalFormatting sqref="J11">
    <cfRule type="cellIs" dxfId="303" priority="25" stopIfTrue="1" operator="equal">
      <formula>"x"</formula>
    </cfRule>
  </conditionalFormatting>
  <conditionalFormatting sqref="F12">
    <cfRule type="cellIs" dxfId="302" priority="24" stopIfTrue="1" operator="equal">
      <formula>"x"</formula>
    </cfRule>
  </conditionalFormatting>
  <conditionalFormatting sqref="G12">
    <cfRule type="cellIs" dxfId="301" priority="21" stopIfTrue="1" operator="equal">
      <formula>"x"</formula>
    </cfRule>
    <cfRule type="cellIs" dxfId="300" priority="23" stopIfTrue="1" operator="equal">
      <formula>"x"</formula>
    </cfRule>
  </conditionalFormatting>
  <conditionalFormatting sqref="H12">
    <cfRule type="cellIs" dxfId="299" priority="22" stopIfTrue="1" operator="equal">
      <formula>"x"</formula>
    </cfRule>
  </conditionalFormatting>
  <conditionalFormatting sqref="I12">
    <cfRule type="cellIs" dxfId="298" priority="20" stopIfTrue="1" operator="equal">
      <formula>"x"</formula>
    </cfRule>
  </conditionalFormatting>
  <conditionalFormatting sqref="J12">
    <cfRule type="cellIs" dxfId="297" priority="19" stopIfTrue="1" operator="equal">
      <formula>"x"</formula>
    </cfRule>
  </conditionalFormatting>
  <conditionalFormatting sqref="F24:F31">
    <cfRule type="cellIs" dxfId="296" priority="18" stopIfTrue="1" operator="equal">
      <formula>"x"</formula>
    </cfRule>
  </conditionalFormatting>
  <conditionalFormatting sqref="G24:G31">
    <cfRule type="cellIs" dxfId="295" priority="15" stopIfTrue="1" operator="equal">
      <formula>"x"</formula>
    </cfRule>
    <cfRule type="cellIs" dxfId="294" priority="17" stopIfTrue="1" operator="equal">
      <formula>"x"</formula>
    </cfRule>
  </conditionalFormatting>
  <conditionalFormatting sqref="H24:H31">
    <cfRule type="cellIs" dxfId="293" priority="16" stopIfTrue="1" operator="equal">
      <formula>"x"</formula>
    </cfRule>
  </conditionalFormatting>
  <conditionalFormatting sqref="I24:I31">
    <cfRule type="cellIs" dxfId="292" priority="14" stopIfTrue="1" operator="equal">
      <formula>"x"</formula>
    </cfRule>
  </conditionalFormatting>
  <conditionalFormatting sqref="J24:J31">
    <cfRule type="cellIs" dxfId="291" priority="13" stopIfTrue="1" operator="equal">
      <formula>"x"</formula>
    </cfRule>
  </conditionalFormatting>
  <conditionalFormatting sqref="F33:F39">
    <cfRule type="cellIs" dxfId="290" priority="12" stopIfTrue="1" operator="equal">
      <formula>"x"</formula>
    </cfRule>
  </conditionalFormatting>
  <conditionalFormatting sqref="G33:G39">
    <cfRule type="cellIs" dxfId="289" priority="9" stopIfTrue="1" operator="equal">
      <formula>"x"</formula>
    </cfRule>
    <cfRule type="cellIs" dxfId="288" priority="11" stopIfTrue="1" operator="equal">
      <formula>"x"</formula>
    </cfRule>
  </conditionalFormatting>
  <conditionalFormatting sqref="H33:H39">
    <cfRule type="cellIs" dxfId="287" priority="10" stopIfTrue="1" operator="equal">
      <formula>"x"</formula>
    </cfRule>
  </conditionalFormatting>
  <conditionalFormatting sqref="I33:I39">
    <cfRule type="cellIs" dxfId="286" priority="8" stopIfTrue="1" operator="equal">
      <formula>"x"</formula>
    </cfRule>
  </conditionalFormatting>
  <conditionalFormatting sqref="J33:J39">
    <cfRule type="cellIs" dxfId="285" priority="7" stopIfTrue="1" operator="equal">
      <formula>"x"</formula>
    </cfRule>
  </conditionalFormatting>
  <conditionalFormatting sqref="F13:F20">
    <cfRule type="cellIs" dxfId="284" priority="6" stopIfTrue="1" operator="equal">
      <formula>"x"</formula>
    </cfRule>
  </conditionalFormatting>
  <conditionalFormatting sqref="G13:G20">
    <cfRule type="cellIs" dxfId="283" priority="3" stopIfTrue="1" operator="equal">
      <formula>"x"</formula>
    </cfRule>
    <cfRule type="cellIs" dxfId="282" priority="5" stopIfTrue="1" operator="equal">
      <formula>"x"</formula>
    </cfRule>
  </conditionalFormatting>
  <conditionalFormatting sqref="H13:H20">
    <cfRule type="cellIs" dxfId="281" priority="4" stopIfTrue="1" operator="equal">
      <formula>"x"</formula>
    </cfRule>
  </conditionalFormatting>
  <conditionalFormatting sqref="I13:I20">
    <cfRule type="cellIs" dxfId="280" priority="2" stopIfTrue="1" operator="equal">
      <formula>"x"</formula>
    </cfRule>
  </conditionalFormatting>
  <conditionalFormatting sqref="J13:J20">
    <cfRule type="cellIs" dxfId="279" priority="1" stopIfTrue="1" operator="equal">
      <formula>"x"</formula>
    </cfRule>
  </conditionalFormatting>
  <dataValidations count="2">
    <dataValidation type="list" allowBlank="1" showInputMessage="1" showErrorMessage="1" sqref="WVJ983072:WVJ983079 IX32:IX39 ST32:ST39 ACP32:ACP39 AML32:AML39 AWH32:AWH39 BGD32:BGD39 BPZ32:BPZ39 BZV32:BZV39 CJR32:CJR39 CTN32:CTN39 DDJ32:DDJ39 DNF32:DNF39 DXB32:DXB39 EGX32:EGX39 EQT32:EQT39 FAP32:FAP39 FKL32:FKL39 FUH32:FUH39 GED32:GED39 GNZ32:GNZ39 GXV32:GXV39 HHR32:HHR39 HRN32:HRN39 IBJ32:IBJ39 ILF32:ILF39 IVB32:IVB39 JEX32:JEX39 JOT32:JOT39 JYP32:JYP39 KIL32:KIL39 KSH32:KSH39 LCD32:LCD39 LLZ32:LLZ39 LVV32:LVV39 MFR32:MFR39 MPN32:MPN39 MZJ32:MZJ39 NJF32:NJF39 NTB32:NTB39 OCX32:OCX39 OMT32:OMT39 OWP32:OWP39 PGL32:PGL39 PQH32:PQH39 QAD32:QAD39 QJZ32:QJZ39 QTV32:QTV39 RDR32:RDR39 RNN32:RNN39 RXJ32:RXJ39 SHF32:SHF39 SRB32:SRB39 TAX32:TAX39 TKT32:TKT39 TUP32:TUP39 UEL32:UEL39 UOH32:UOH39 UYD32:UYD39 VHZ32:VHZ39 VRV32:VRV39 WBR32:WBR39 WLN32:WLN39 WVJ32:WVJ39 B65568:B65575 IX65568:IX65575 ST65568:ST65575 ACP65568:ACP65575 AML65568:AML65575 AWH65568:AWH65575 BGD65568:BGD65575 BPZ65568:BPZ65575 BZV65568:BZV65575 CJR65568:CJR65575 CTN65568:CTN65575 DDJ65568:DDJ65575 DNF65568:DNF65575 DXB65568:DXB65575 EGX65568:EGX65575 EQT65568:EQT65575 FAP65568:FAP65575 FKL65568:FKL65575 FUH65568:FUH65575 GED65568:GED65575 GNZ65568:GNZ65575 GXV65568:GXV65575 HHR65568:HHR65575 HRN65568:HRN65575 IBJ65568:IBJ65575 ILF65568:ILF65575 IVB65568:IVB65575 JEX65568:JEX65575 JOT65568:JOT65575 JYP65568:JYP65575 KIL65568:KIL65575 KSH65568:KSH65575 LCD65568:LCD65575 LLZ65568:LLZ65575 LVV65568:LVV65575 MFR65568:MFR65575 MPN65568:MPN65575 MZJ65568:MZJ65575 NJF65568:NJF65575 NTB65568:NTB65575 OCX65568:OCX65575 OMT65568:OMT65575 OWP65568:OWP65575 PGL65568:PGL65575 PQH65568:PQH65575 QAD65568:QAD65575 QJZ65568:QJZ65575 QTV65568:QTV65575 RDR65568:RDR65575 RNN65568:RNN65575 RXJ65568:RXJ65575 SHF65568:SHF65575 SRB65568:SRB65575 TAX65568:TAX65575 TKT65568:TKT65575 TUP65568:TUP65575 UEL65568:UEL65575 UOH65568:UOH65575 UYD65568:UYD65575 VHZ65568:VHZ65575 VRV65568:VRV65575 WBR65568:WBR65575 WLN65568:WLN65575 WVJ65568:WVJ65575 B131104:B131111 IX131104:IX131111 ST131104:ST131111 ACP131104:ACP131111 AML131104:AML131111 AWH131104:AWH131111 BGD131104:BGD131111 BPZ131104:BPZ131111 BZV131104:BZV131111 CJR131104:CJR131111 CTN131104:CTN131111 DDJ131104:DDJ131111 DNF131104:DNF131111 DXB131104:DXB131111 EGX131104:EGX131111 EQT131104:EQT131111 FAP131104:FAP131111 FKL131104:FKL131111 FUH131104:FUH131111 GED131104:GED131111 GNZ131104:GNZ131111 GXV131104:GXV131111 HHR131104:HHR131111 HRN131104:HRN131111 IBJ131104:IBJ131111 ILF131104:ILF131111 IVB131104:IVB131111 JEX131104:JEX131111 JOT131104:JOT131111 JYP131104:JYP131111 KIL131104:KIL131111 KSH131104:KSH131111 LCD131104:LCD131111 LLZ131104:LLZ131111 LVV131104:LVV131111 MFR131104:MFR131111 MPN131104:MPN131111 MZJ131104:MZJ131111 NJF131104:NJF131111 NTB131104:NTB131111 OCX131104:OCX131111 OMT131104:OMT131111 OWP131104:OWP131111 PGL131104:PGL131111 PQH131104:PQH131111 QAD131104:QAD131111 QJZ131104:QJZ131111 QTV131104:QTV131111 RDR131104:RDR131111 RNN131104:RNN131111 RXJ131104:RXJ131111 SHF131104:SHF131111 SRB131104:SRB131111 TAX131104:TAX131111 TKT131104:TKT131111 TUP131104:TUP131111 UEL131104:UEL131111 UOH131104:UOH131111 UYD131104:UYD131111 VHZ131104:VHZ131111 VRV131104:VRV131111 WBR131104:WBR131111 WLN131104:WLN131111 WVJ131104:WVJ131111 B196640:B196647 IX196640:IX196647 ST196640:ST196647 ACP196640:ACP196647 AML196640:AML196647 AWH196640:AWH196647 BGD196640:BGD196647 BPZ196640:BPZ196647 BZV196640:BZV196647 CJR196640:CJR196647 CTN196640:CTN196647 DDJ196640:DDJ196647 DNF196640:DNF196647 DXB196640:DXB196647 EGX196640:EGX196647 EQT196640:EQT196647 FAP196640:FAP196647 FKL196640:FKL196647 FUH196640:FUH196647 GED196640:GED196647 GNZ196640:GNZ196647 GXV196640:GXV196647 HHR196640:HHR196647 HRN196640:HRN196647 IBJ196640:IBJ196647 ILF196640:ILF196647 IVB196640:IVB196647 JEX196640:JEX196647 JOT196640:JOT196647 JYP196640:JYP196647 KIL196640:KIL196647 KSH196640:KSH196647 LCD196640:LCD196647 LLZ196640:LLZ196647 LVV196640:LVV196647 MFR196640:MFR196647 MPN196640:MPN196647 MZJ196640:MZJ196647 NJF196640:NJF196647 NTB196640:NTB196647 OCX196640:OCX196647 OMT196640:OMT196647 OWP196640:OWP196647 PGL196640:PGL196647 PQH196640:PQH196647 QAD196640:QAD196647 QJZ196640:QJZ196647 QTV196640:QTV196647 RDR196640:RDR196647 RNN196640:RNN196647 RXJ196640:RXJ196647 SHF196640:SHF196647 SRB196640:SRB196647 TAX196640:TAX196647 TKT196640:TKT196647 TUP196640:TUP196647 UEL196640:UEL196647 UOH196640:UOH196647 UYD196640:UYD196647 VHZ196640:VHZ196647 VRV196640:VRV196647 WBR196640:WBR196647 WLN196640:WLN196647 WVJ196640:WVJ196647 B262176:B262183 IX262176:IX262183 ST262176:ST262183 ACP262176:ACP262183 AML262176:AML262183 AWH262176:AWH262183 BGD262176:BGD262183 BPZ262176:BPZ262183 BZV262176:BZV262183 CJR262176:CJR262183 CTN262176:CTN262183 DDJ262176:DDJ262183 DNF262176:DNF262183 DXB262176:DXB262183 EGX262176:EGX262183 EQT262176:EQT262183 FAP262176:FAP262183 FKL262176:FKL262183 FUH262176:FUH262183 GED262176:GED262183 GNZ262176:GNZ262183 GXV262176:GXV262183 HHR262176:HHR262183 HRN262176:HRN262183 IBJ262176:IBJ262183 ILF262176:ILF262183 IVB262176:IVB262183 JEX262176:JEX262183 JOT262176:JOT262183 JYP262176:JYP262183 KIL262176:KIL262183 KSH262176:KSH262183 LCD262176:LCD262183 LLZ262176:LLZ262183 LVV262176:LVV262183 MFR262176:MFR262183 MPN262176:MPN262183 MZJ262176:MZJ262183 NJF262176:NJF262183 NTB262176:NTB262183 OCX262176:OCX262183 OMT262176:OMT262183 OWP262176:OWP262183 PGL262176:PGL262183 PQH262176:PQH262183 QAD262176:QAD262183 QJZ262176:QJZ262183 QTV262176:QTV262183 RDR262176:RDR262183 RNN262176:RNN262183 RXJ262176:RXJ262183 SHF262176:SHF262183 SRB262176:SRB262183 TAX262176:TAX262183 TKT262176:TKT262183 TUP262176:TUP262183 UEL262176:UEL262183 UOH262176:UOH262183 UYD262176:UYD262183 VHZ262176:VHZ262183 VRV262176:VRV262183 WBR262176:WBR262183 WLN262176:WLN262183 WVJ262176:WVJ262183 B327712:B327719 IX327712:IX327719 ST327712:ST327719 ACP327712:ACP327719 AML327712:AML327719 AWH327712:AWH327719 BGD327712:BGD327719 BPZ327712:BPZ327719 BZV327712:BZV327719 CJR327712:CJR327719 CTN327712:CTN327719 DDJ327712:DDJ327719 DNF327712:DNF327719 DXB327712:DXB327719 EGX327712:EGX327719 EQT327712:EQT327719 FAP327712:FAP327719 FKL327712:FKL327719 FUH327712:FUH327719 GED327712:GED327719 GNZ327712:GNZ327719 GXV327712:GXV327719 HHR327712:HHR327719 HRN327712:HRN327719 IBJ327712:IBJ327719 ILF327712:ILF327719 IVB327712:IVB327719 JEX327712:JEX327719 JOT327712:JOT327719 JYP327712:JYP327719 KIL327712:KIL327719 KSH327712:KSH327719 LCD327712:LCD327719 LLZ327712:LLZ327719 LVV327712:LVV327719 MFR327712:MFR327719 MPN327712:MPN327719 MZJ327712:MZJ327719 NJF327712:NJF327719 NTB327712:NTB327719 OCX327712:OCX327719 OMT327712:OMT327719 OWP327712:OWP327719 PGL327712:PGL327719 PQH327712:PQH327719 QAD327712:QAD327719 QJZ327712:QJZ327719 QTV327712:QTV327719 RDR327712:RDR327719 RNN327712:RNN327719 RXJ327712:RXJ327719 SHF327712:SHF327719 SRB327712:SRB327719 TAX327712:TAX327719 TKT327712:TKT327719 TUP327712:TUP327719 UEL327712:UEL327719 UOH327712:UOH327719 UYD327712:UYD327719 VHZ327712:VHZ327719 VRV327712:VRV327719 WBR327712:WBR327719 WLN327712:WLN327719 WVJ327712:WVJ327719 B393248:B393255 IX393248:IX393255 ST393248:ST393255 ACP393248:ACP393255 AML393248:AML393255 AWH393248:AWH393255 BGD393248:BGD393255 BPZ393248:BPZ393255 BZV393248:BZV393255 CJR393248:CJR393255 CTN393248:CTN393255 DDJ393248:DDJ393255 DNF393248:DNF393255 DXB393248:DXB393255 EGX393248:EGX393255 EQT393248:EQT393255 FAP393248:FAP393255 FKL393248:FKL393255 FUH393248:FUH393255 GED393248:GED393255 GNZ393248:GNZ393255 GXV393248:GXV393255 HHR393248:HHR393255 HRN393248:HRN393255 IBJ393248:IBJ393255 ILF393248:ILF393255 IVB393248:IVB393255 JEX393248:JEX393255 JOT393248:JOT393255 JYP393248:JYP393255 KIL393248:KIL393255 KSH393248:KSH393255 LCD393248:LCD393255 LLZ393248:LLZ393255 LVV393248:LVV393255 MFR393248:MFR393255 MPN393248:MPN393255 MZJ393248:MZJ393255 NJF393248:NJF393255 NTB393248:NTB393255 OCX393248:OCX393255 OMT393248:OMT393255 OWP393248:OWP393255 PGL393248:PGL393255 PQH393248:PQH393255 QAD393248:QAD393255 QJZ393248:QJZ393255 QTV393248:QTV393255 RDR393248:RDR393255 RNN393248:RNN393255 RXJ393248:RXJ393255 SHF393248:SHF393255 SRB393248:SRB393255 TAX393248:TAX393255 TKT393248:TKT393255 TUP393248:TUP393255 UEL393248:UEL393255 UOH393248:UOH393255 UYD393248:UYD393255 VHZ393248:VHZ393255 VRV393248:VRV393255 WBR393248:WBR393255 WLN393248:WLN393255 WVJ393248:WVJ393255 B458784:B458791 IX458784:IX458791 ST458784:ST458791 ACP458784:ACP458791 AML458784:AML458791 AWH458784:AWH458791 BGD458784:BGD458791 BPZ458784:BPZ458791 BZV458784:BZV458791 CJR458784:CJR458791 CTN458784:CTN458791 DDJ458784:DDJ458791 DNF458784:DNF458791 DXB458784:DXB458791 EGX458784:EGX458791 EQT458784:EQT458791 FAP458784:FAP458791 FKL458784:FKL458791 FUH458784:FUH458791 GED458784:GED458791 GNZ458784:GNZ458791 GXV458784:GXV458791 HHR458784:HHR458791 HRN458784:HRN458791 IBJ458784:IBJ458791 ILF458784:ILF458791 IVB458784:IVB458791 JEX458784:JEX458791 JOT458784:JOT458791 JYP458784:JYP458791 KIL458784:KIL458791 KSH458784:KSH458791 LCD458784:LCD458791 LLZ458784:LLZ458791 LVV458784:LVV458791 MFR458784:MFR458791 MPN458784:MPN458791 MZJ458784:MZJ458791 NJF458784:NJF458791 NTB458784:NTB458791 OCX458784:OCX458791 OMT458784:OMT458791 OWP458784:OWP458791 PGL458784:PGL458791 PQH458784:PQH458791 QAD458784:QAD458791 QJZ458784:QJZ458791 QTV458784:QTV458791 RDR458784:RDR458791 RNN458784:RNN458791 RXJ458784:RXJ458791 SHF458784:SHF458791 SRB458784:SRB458791 TAX458784:TAX458791 TKT458784:TKT458791 TUP458784:TUP458791 UEL458784:UEL458791 UOH458784:UOH458791 UYD458784:UYD458791 VHZ458784:VHZ458791 VRV458784:VRV458791 WBR458784:WBR458791 WLN458784:WLN458791 WVJ458784:WVJ458791 B524320:B524327 IX524320:IX524327 ST524320:ST524327 ACP524320:ACP524327 AML524320:AML524327 AWH524320:AWH524327 BGD524320:BGD524327 BPZ524320:BPZ524327 BZV524320:BZV524327 CJR524320:CJR524327 CTN524320:CTN524327 DDJ524320:DDJ524327 DNF524320:DNF524327 DXB524320:DXB524327 EGX524320:EGX524327 EQT524320:EQT524327 FAP524320:FAP524327 FKL524320:FKL524327 FUH524320:FUH524327 GED524320:GED524327 GNZ524320:GNZ524327 GXV524320:GXV524327 HHR524320:HHR524327 HRN524320:HRN524327 IBJ524320:IBJ524327 ILF524320:ILF524327 IVB524320:IVB524327 JEX524320:JEX524327 JOT524320:JOT524327 JYP524320:JYP524327 KIL524320:KIL524327 KSH524320:KSH524327 LCD524320:LCD524327 LLZ524320:LLZ524327 LVV524320:LVV524327 MFR524320:MFR524327 MPN524320:MPN524327 MZJ524320:MZJ524327 NJF524320:NJF524327 NTB524320:NTB524327 OCX524320:OCX524327 OMT524320:OMT524327 OWP524320:OWP524327 PGL524320:PGL524327 PQH524320:PQH524327 QAD524320:QAD524327 QJZ524320:QJZ524327 QTV524320:QTV524327 RDR524320:RDR524327 RNN524320:RNN524327 RXJ524320:RXJ524327 SHF524320:SHF524327 SRB524320:SRB524327 TAX524320:TAX524327 TKT524320:TKT524327 TUP524320:TUP524327 UEL524320:UEL524327 UOH524320:UOH524327 UYD524320:UYD524327 VHZ524320:VHZ524327 VRV524320:VRV524327 WBR524320:WBR524327 WLN524320:WLN524327 WVJ524320:WVJ524327 B589856:B589863 IX589856:IX589863 ST589856:ST589863 ACP589856:ACP589863 AML589856:AML589863 AWH589856:AWH589863 BGD589856:BGD589863 BPZ589856:BPZ589863 BZV589856:BZV589863 CJR589856:CJR589863 CTN589856:CTN589863 DDJ589856:DDJ589863 DNF589856:DNF589863 DXB589856:DXB589863 EGX589856:EGX589863 EQT589856:EQT589863 FAP589856:FAP589863 FKL589856:FKL589863 FUH589856:FUH589863 GED589856:GED589863 GNZ589856:GNZ589863 GXV589856:GXV589863 HHR589856:HHR589863 HRN589856:HRN589863 IBJ589856:IBJ589863 ILF589856:ILF589863 IVB589856:IVB589863 JEX589856:JEX589863 JOT589856:JOT589863 JYP589856:JYP589863 KIL589856:KIL589863 KSH589856:KSH589863 LCD589856:LCD589863 LLZ589856:LLZ589863 LVV589856:LVV589863 MFR589856:MFR589863 MPN589856:MPN589863 MZJ589856:MZJ589863 NJF589856:NJF589863 NTB589856:NTB589863 OCX589856:OCX589863 OMT589856:OMT589863 OWP589856:OWP589863 PGL589856:PGL589863 PQH589856:PQH589863 QAD589856:QAD589863 QJZ589856:QJZ589863 QTV589856:QTV589863 RDR589856:RDR589863 RNN589856:RNN589863 RXJ589856:RXJ589863 SHF589856:SHF589863 SRB589856:SRB589863 TAX589856:TAX589863 TKT589856:TKT589863 TUP589856:TUP589863 UEL589856:UEL589863 UOH589856:UOH589863 UYD589856:UYD589863 VHZ589856:VHZ589863 VRV589856:VRV589863 WBR589856:WBR589863 WLN589856:WLN589863 WVJ589856:WVJ589863 B655392:B655399 IX655392:IX655399 ST655392:ST655399 ACP655392:ACP655399 AML655392:AML655399 AWH655392:AWH655399 BGD655392:BGD655399 BPZ655392:BPZ655399 BZV655392:BZV655399 CJR655392:CJR655399 CTN655392:CTN655399 DDJ655392:DDJ655399 DNF655392:DNF655399 DXB655392:DXB655399 EGX655392:EGX655399 EQT655392:EQT655399 FAP655392:FAP655399 FKL655392:FKL655399 FUH655392:FUH655399 GED655392:GED655399 GNZ655392:GNZ655399 GXV655392:GXV655399 HHR655392:HHR655399 HRN655392:HRN655399 IBJ655392:IBJ655399 ILF655392:ILF655399 IVB655392:IVB655399 JEX655392:JEX655399 JOT655392:JOT655399 JYP655392:JYP655399 KIL655392:KIL655399 KSH655392:KSH655399 LCD655392:LCD655399 LLZ655392:LLZ655399 LVV655392:LVV655399 MFR655392:MFR655399 MPN655392:MPN655399 MZJ655392:MZJ655399 NJF655392:NJF655399 NTB655392:NTB655399 OCX655392:OCX655399 OMT655392:OMT655399 OWP655392:OWP655399 PGL655392:PGL655399 PQH655392:PQH655399 QAD655392:QAD655399 QJZ655392:QJZ655399 QTV655392:QTV655399 RDR655392:RDR655399 RNN655392:RNN655399 RXJ655392:RXJ655399 SHF655392:SHF655399 SRB655392:SRB655399 TAX655392:TAX655399 TKT655392:TKT655399 TUP655392:TUP655399 UEL655392:UEL655399 UOH655392:UOH655399 UYD655392:UYD655399 VHZ655392:VHZ655399 VRV655392:VRV655399 WBR655392:WBR655399 WLN655392:WLN655399 WVJ655392:WVJ655399 B720928:B720935 IX720928:IX720935 ST720928:ST720935 ACP720928:ACP720935 AML720928:AML720935 AWH720928:AWH720935 BGD720928:BGD720935 BPZ720928:BPZ720935 BZV720928:BZV720935 CJR720928:CJR720935 CTN720928:CTN720935 DDJ720928:DDJ720935 DNF720928:DNF720935 DXB720928:DXB720935 EGX720928:EGX720935 EQT720928:EQT720935 FAP720928:FAP720935 FKL720928:FKL720935 FUH720928:FUH720935 GED720928:GED720935 GNZ720928:GNZ720935 GXV720928:GXV720935 HHR720928:HHR720935 HRN720928:HRN720935 IBJ720928:IBJ720935 ILF720928:ILF720935 IVB720928:IVB720935 JEX720928:JEX720935 JOT720928:JOT720935 JYP720928:JYP720935 KIL720928:KIL720935 KSH720928:KSH720935 LCD720928:LCD720935 LLZ720928:LLZ720935 LVV720928:LVV720935 MFR720928:MFR720935 MPN720928:MPN720935 MZJ720928:MZJ720935 NJF720928:NJF720935 NTB720928:NTB720935 OCX720928:OCX720935 OMT720928:OMT720935 OWP720928:OWP720935 PGL720928:PGL720935 PQH720928:PQH720935 QAD720928:QAD720935 QJZ720928:QJZ720935 QTV720928:QTV720935 RDR720928:RDR720935 RNN720928:RNN720935 RXJ720928:RXJ720935 SHF720928:SHF720935 SRB720928:SRB720935 TAX720928:TAX720935 TKT720928:TKT720935 TUP720928:TUP720935 UEL720928:UEL720935 UOH720928:UOH720935 UYD720928:UYD720935 VHZ720928:VHZ720935 VRV720928:VRV720935 WBR720928:WBR720935 WLN720928:WLN720935 WVJ720928:WVJ720935 B786464:B786471 IX786464:IX786471 ST786464:ST786471 ACP786464:ACP786471 AML786464:AML786471 AWH786464:AWH786471 BGD786464:BGD786471 BPZ786464:BPZ786471 BZV786464:BZV786471 CJR786464:CJR786471 CTN786464:CTN786471 DDJ786464:DDJ786471 DNF786464:DNF786471 DXB786464:DXB786471 EGX786464:EGX786471 EQT786464:EQT786471 FAP786464:FAP786471 FKL786464:FKL786471 FUH786464:FUH786471 GED786464:GED786471 GNZ786464:GNZ786471 GXV786464:GXV786471 HHR786464:HHR786471 HRN786464:HRN786471 IBJ786464:IBJ786471 ILF786464:ILF786471 IVB786464:IVB786471 JEX786464:JEX786471 JOT786464:JOT786471 JYP786464:JYP786471 KIL786464:KIL786471 KSH786464:KSH786471 LCD786464:LCD786471 LLZ786464:LLZ786471 LVV786464:LVV786471 MFR786464:MFR786471 MPN786464:MPN786471 MZJ786464:MZJ786471 NJF786464:NJF786471 NTB786464:NTB786471 OCX786464:OCX786471 OMT786464:OMT786471 OWP786464:OWP786471 PGL786464:PGL786471 PQH786464:PQH786471 QAD786464:QAD786471 QJZ786464:QJZ786471 QTV786464:QTV786471 RDR786464:RDR786471 RNN786464:RNN786471 RXJ786464:RXJ786471 SHF786464:SHF786471 SRB786464:SRB786471 TAX786464:TAX786471 TKT786464:TKT786471 TUP786464:TUP786471 UEL786464:UEL786471 UOH786464:UOH786471 UYD786464:UYD786471 VHZ786464:VHZ786471 VRV786464:VRV786471 WBR786464:WBR786471 WLN786464:WLN786471 WVJ786464:WVJ786471 B852000:B852007 IX852000:IX852007 ST852000:ST852007 ACP852000:ACP852007 AML852000:AML852007 AWH852000:AWH852007 BGD852000:BGD852007 BPZ852000:BPZ852007 BZV852000:BZV852007 CJR852000:CJR852007 CTN852000:CTN852007 DDJ852000:DDJ852007 DNF852000:DNF852007 DXB852000:DXB852007 EGX852000:EGX852007 EQT852000:EQT852007 FAP852000:FAP852007 FKL852000:FKL852007 FUH852000:FUH852007 GED852000:GED852007 GNZ852000:GNZ852007 GXV852000:GXV852007 HHR852000:HHR852007 HRN852000:HRN852007 IBJ852000:IBJ852007 ILF852000:ILF852007 IVB852000:IVB852007 JEX852000:JEX852007 JOT852000:JOT852007 JYP852000:JYP852007 KIL852000:KIL852007 KSH852000:KSH852007 LCD852000:LCD852007 LLZ852000:LLZ852007 LVV852000:LVV852007 MFR852000:MFR852007 MPN852000:MPN852007 MZJ852000:MZJ852007 NJF852000:NJF852007 NTB852000:NTB852007 OCX852000:OCX852007 OMT852000:OMT852007 OWP852000:OWP852007 PGL852000:PGL852007 PQH852000:PQH852007 QAD852000:QAD852007 QJZ852000:QJZ852007 QTV852000:QTV852007 RDR852000:RDR852007 RNN852000:RNN852007 RXJ852000:RXJ852007 SHF852000:SHF852007 SRB852000:SRB852007 TAX852000:TAX852007 TKT852000:TKT852007 TUP852000:TUP852007 UEL852000:UEL852007 UOH852000:UOH852007 UYD852000:UYD852007 VHZ852000:VHZ852007 VRV852000:VRV852007 WBR852000:WBR852007 WLN852000:WLN852007 WVJ852000:WVJ852007 B917536:B917543 IX917536:IX917543 ST917536:ST917543 ACP917536:ACP917543 AML917536:AML917543 AWH917536:AWH917543 BGD917536:BGD917543 BPZ917536:BPZ917543 BZV917536:BZV917543 CJR917536:CJR917543 CTN917536:CTN917543 DDJ917536:DDJ917543 DNF917536:DNF917543 DXB917536:DXB917543 EGX917536:EGX917543 EQT917536:EQT917543 FAP917536:FAP917543 FKL917536:FKL917543 FUH917536:FUH917543 GED917536:GED917543 GNZ917536:GNZ917543 GXV917536:GXV917543 HHR917536:HHR917543 HRN917536:HRN917543 IBJ917536:IBJ917543 ILF917536:ILF917543 IVB917536:IVB917543 JEX917536:JEX917543 JOT917536:JOT917543 JYP917536:JYP917543 KIL917536:KIL917543 KSH917536:KSH917543 LCD917536:LCD917543 LLZ917536:LLZ917543 LVV917536:LVV917543 MFR917536:MFR917543 MPN917536:MPN917543 MZJ917536:MZJ917543 NJF917536:NJF917543 NTB917536:NTB917543 OCX917536:OCX917543 OMT917536:OMT917543 OWP917536:OWP917543 PGL917536:PGL917543 PQH917536:PQH917543 QAD917536:QAD917543 QJZ917536:QJZ917543 QTV917536:QTV917543 RDR917536:RDR917543 RNN917536:RNN917543 RXJ917536:RXJ917543 SHF917536:SHF917543 SRB917536:SRB917543 TAX917536:TAX917543 TKT917536:TKT917543 TUP917536:TUP917543 UEL917536:UEL917543 UOH917536:UOH917543 UYD917536:UYD917543 VHZ917536:VHZ917543 VRV917536:VRV917543 WBR917536:WBR917543 WLN917536:WLN917543 WVJ917536:WVJ917543 B983072:B983079 IX983072:IX983079 ST983072:ST983079 ACP983072:ACP983079 AML983072:AML983079 AWH983072:AWH983079 BGD983072:BGD983079 BPZ983072:BPZ983079 BZV983072:BZV983079 CJR983072:CJR983079 CTN983072:CTN983079 DDJ983072:DDJ983079 DNF983072:DNF983079 DXB983072:DXB983079 EGX983072:EGX983079 EQT983072:EQT983079 FAP983072:FAP983079 FKL983072:FKL983079 FUH983072:FUH983079 GED983072:GED983079 GNZ983072:GNZ983079 GXV983072:GXV983079 HHR983072:HHR983079 HRN983072:HRN983079 IBJ983072:IBJ983079 ILF983072:ILF983079 IVB983072:IVB983079 JEX983072:JEX983079 JOT983072:JOT983079 JYP983072:JYP983079 KIL983072:KIL983079 KSH983072:KSH983079 LCD983072:LCD983079 LLZ983072:LLZ983079 LVV983072:LVV983079 MFR983072:MFR983079 MPN983072:MPN983079 MZJ983072:MZJ983079 NJF983072:NJF983079 NTB983072:NTB983079 OCX983072:OCX983079 OMT983072:OMT983079 OWP983072:OWP983079 PGL983072:PGL983079 PQH983072:PQH983079 QAD983072:QAD983079 QJZ983072:QJZ983079 QTV983072:QTV983079 RDR983072:RDR983079 RNN983072:RNN983079 RXJ983072:RXJ983079 SHF983072:SHF983079 SRB983072:SRB983079 TAX983072:TAX983079 TKT983072:TKT983079 TUP983072:TUP983079 UEL983072:UEL983079 UOH983072:UOH983079 UYD983072:UYD983079 VHZ983072:VHZ983079 VRV983072:VRV983079 WBR983072:WBR983079 WLN983072:WLN983079 B32">
      <formula1>Valore</formula1>
    </dataValidation>
    <dataValidation type="list" allowBlank="1" showInputMessage="1" showErrorMessage="1" sqref="WVI983072:WVI983079 IW32:IW39 SS32:SS39 ACO32:ACO39 AMK32:AMK39 AWG32:AWG39 BGC32:BGC39 BPY32:BPY39 BZU32:BZU39 CJQ32:CJQ39 CTM32:CTM39 DDI32:DDI39 DNE32:DNE39 DXA32:DXA39 EGW32:EGW39 EQS32:EQS39 FAO32:FAO39 FKK32:FKK39 FUG32:FUG39 GEC32:GEC39 GNY32:GNY39 GXU32:GXU39 HHQ32:HHQ39 HRM32:HRM39 IBI32:IBI39 ILE32:ILE39 IVA32:IVA39 JEW32:JEW39 JOS32:JOS39 JYO32:JYO39 KIK32:KIK39 KSG32:KSG39 LCC32:LCC39 LLY32:LLY39 LVU32:LVU39 MFQ32:MFQ39 MPM32:MPM39 MZI32:MZI39 NJE32:NJE39 NTA32:NTA39 OCW32:OCW39 OMS32:OMS39 OWO32:OWO39 PGK32:PGK39 PQG32:PQG39 QAC32:QAC39 QJY32:QJY39 QTU32:QTU39 RDQ32:RDQ39 RNM32:RNM39 RXI32:RXI39 SHE32:SHE39 SRA32:SRA39 TAW32:TAW39 TKS32:TKS39 TUO32:TUO39 UEK32:UEK39 UOG32:UOG39 UYC32:UYC39 VHY32:VHY39 VRU32:VRU39 WBQ32:WBQ39 WLM32:WLM39 WVI32:WVI39 A65568:A65575 IW65568:IW65575 SS65568:SS65575 ACO65568:ACO65575 AMK65568:AMK65575 AWG65568:AWG65575 BGC65568:BGC65575 BPY65568:BPY65575 BZU65568:BZU65575 CJQ65568:CJQ65575 CTM65568:CTM65575 DDI65568:DDI65575 DNE65568:DNE65575 DXA65568:DXA65575 EGW65568:EGW65575 EQS65568:EQS65575 FAO65568:FAO65575 FKK65568:FKK65575 FUG65568:FUG65575 GEC65568:GEC65575 GNY65568:GNY65575 GXU65568:GXU65575 HHQ65568:HHQ65575 HRM65568:HRM65575 IBI65568:IBI65575 ILE65568:ILE65575 IVA65568:IVA65575 JEW65568:JEW65575 JOS65568:JOS65575 JYO65568:JYO65575 KIK65568:KIK65575 KSG65568:KSG65575 LCC65568:LCC65575 LLY65568:LLY65575 LVU65568:LVU65575 MFQ65568:MFQ65575 MPM65568:MPM65575 MZI65568:MZI65575 NJE65568:NJE65575 NTA65568:NTA65575 OCW65568:OCW65575 OMS65568:OMS65575 OWO65568:OWO65575 PGK65568:PGK65575 PQG65568:PQG65575 QAC65568:QAC65575 QJY65568:QJY65575 QTU65568:QTU65575 RDQ65568:RDQ65575 RNM65568:RNM65575 RXI65568:RXI65575 SHE65568:SHE65575 SRA65568:SRA65575 TAW65568:TAW65575 TKS65568:TKS65575 TUO65568:TUO65575 UEK65568:UEK65575 UOG65568:UOG65575 UYC65568:UYC65575 VHY65568:VHY65575 VRU65568:VRU65575 WBQ65568:WBQ65575 WLM65568:WLM65575 WVI65568:WVI65575 A131104:A131111 IW131104:IW131111 SS131104:SS131111 ACO131104:ACO131111 AMK131104:AMK131111 AWG131104:AWG131111 BGC131104:BGC131111 BPY131104:BPY131111 BZU131104:BZU131111 CJQ131104:CJQ131111 CTM131104:CTM131111 DDI131104:DDI131111 DNE131104:DNE131111 DXA131104:DXA131111 EGW131104:EGW131111 EQS131104:EQS131111 FAO131104:FAO131111 FKK131104:FKK131111 FUG131104:FUG131111 GEC131104:GEC131111 GNY131104:GNY131111 GXU131104:GXU131111 HHQ131104:HHQ131111 HRM131104:HRM131111 IBI131104:IBI131111 ILE131104:ILE131111 IVA131104:IVA131111 JEW131104:JEW131111 JOS131104:JOS131111 JYO131104:JYO131111 KIK131104:KIK131111 KSG131104:KSG131111 LCC131104:LCC131111 LLY131104:LLY131111 LVU131104:LVU131111 MFQ131104:MFQ131111 MPM131104:MPM131111 MZI131104:MZI131111 NJE131104:NJE131111 NTA131104:NTA131111 OCW131104:OCW131111 OMS131104:OMS131111 OWO131104:OWO131111 PGK131104:PGK131111 PQG131104:PQG131111 QAC131104:QAC131111 QJY131104:QJY131111 QTU131104:QTU131111 RDQ131104:RDQ131111 RNM131104:RNM131111 RXI131104:RXI131111 SHE131104:SHE131111 SRA131104:SRA131111 TAW131104:TAW131111 TKS131104:TKS131111 TUO131104:TUO131111 UEK131104:UEK131111 UOG131104:UOG131111 UYC131104:UYC131111 VHY131104:VHY131111 VRU131104:VRU131111 WBQ131104:WBQ131111 WLM131104:WLM131111 WVI131104:WVI131111 A196640:A196647 IW196640:IW196647 SS196640:SS196647 ACO196640:ACO196647 AMK196640:AMK196647 AWG196640:AWG196647 BGC196640:BGC196647 BPY196640:BPY196647 BZU196640:BZU196647 CJQ196640:CJQ196647 CTM196640:CTM196647 DDI196640:DDI196647 DNE196640:DNE196647 DXA196640:DXA196647 EGW196640:EGW196647 EQS196640:EQS196647 FAO196640:FAO196647 FKK196640:FKK196647 FUG196640:FUG196647 GEC196640:GEC196647 GNY196640:GNY196647 GXU196640:GXU196647 HHQ196640:HHQ196647 HRM196640:HRM196647 IBI196640:IBI196647 ILE196640:ILE196647 IVA196640:IVA196647 JEW196640:JEW196647 JOS196640:JOS196647 JYO196640:JYO196647 KIK196640:KIK196647 KSG196640:KSG196647 LCC196640:LCC196647 LLY196640:LLY196647 LVU196640:LVU196647 MFQ196640:MFQ196647 MPM196640:MPM196647 MZI196640:MZI196647 NJE196640:NJE196647 NTA196640:NTA196647 OCW196640:OCW196647 OMS196640:OMS196647 OWO196640:OWO196647 PGK196640:PGK196647 PQG196640:PQG196647 QAC196640:QAC196647 QJY196640:QJY196647 QTU196640:QTU196647 RDQ196640:RDQ196647 RNM196640:RNM196647 RXI196640:RXI196647 SHE196640:SHE196647 SRA196640:SRA196647 TAW196640:TAW196647 TKS196640:TKS196647 TUO196640:TUO196647 UEK196640:UEK196647 UOG196640:UOG196647 UYC196640:UYC196647 VHY196640:VHY196647 VRU196640:VRU196647 WBQ196640:WBQ196647 WLM196640:WLM196647 WVI196640:WVI196647 A262176:A262183 IW262176:IW262183 SS262176:SS262183 ACO262176:ACO262183 AMK262176:AMK262183 AWG262176:AWG262183 BGC262176:BGC262183 BPY262176:BPY262183 BZU262176:BZU262183 CJQ262176:CJQ262183 CTM262176:CTM262183 DDI262176:DDI262183 DNE262176:DNE262183 DXA262176:DXA262183 EGW262176:EGW262183 EQS262176:EQS262183 FAO262176:FAO262183 FKK262176:FKK262183 FUG262176:FUG262183 GEC262176:GEC262183 GNY262176:GNY262183 GXU262176:GXU262183 HHQ262176:HHQ262183 HRM262176:HRM262183 IBI262176:IBI262183 ILE262176:ILE262183 IVA262176:IVA262183 JEW262176:JEW262183 JOS262176:JOS262183 JYO262176:JYO262183 KIK262176:KIK262183 KSG262176:KSG262183 LCC262176:LCC262183 LLY262176:LLY262183 LVU262176:LVU262183 MFQ262176:MFQ262183 MPM262176:MPM262183 MZI262176:MZI262183 NJE262176:NJE262183 NTA262176:NTA262183 OCW262176:OCW262183 OMS262176:OMS262183 OWO262176:OWO262183 PGK262176:PGK262183 PQG262176:PQG262183 QAC262176:QAC262183 QJY262176:QJY262183 QTU262176:QTU262183 RDQ262176:RDQ262183 RNM262176:RNM262183 RXI262176:RXI262183 SHE262176:SHE262183 SRA262176:SRA262183 TAW262176:TAW262183 TKS262176:TKS262183 TUO262176:TUO262183 UEK262176:UEK262183 UOG262176:UOG262183 UYC262176:UYC262183 VHY262176:VHY262183 VRU262176:VRU262183 WBQ262176:WBQ262183 WLM262176:WLM262183 WVI262176:WVI262183 A327712:A327719 IW327712:IW327719 SS327712:SS327719 ACO327712:ACO327719 AMK327712:AMK327719 AWG327712:AWG327719 BGC327712:BGC327719 BPY327712:BPY327719 BZU327712:BZU327719 CJQ327712:CJQ327719 CTM327712:CTM327719 DDI327712:DDI327719 DNE327712:DNE327719 DXA327712:DXA327719 EGW327712:EGW327719 EQS327712:EQS327719 FAO327712:FAO327719 FKK327712:FKK327719 FUG327712:FUG327719 GEC327712:GEC327719 GNY327712:GNY327719 GXU327712:GXU327719 HHQ327712:HHQ327719 HRM327712:HRM327719 IBI327712:IBI327719 ILE327712:ILE327719 IVA327712:IVA327719 JEW327712:JEW327719 JOS327712:JOS327719 JYO327712:JYO327719 KIK327712:KIK327719 KSG327712:KSG327719 LCC327712:LCC327719 LLY327712:LLY327719 LVU327712:LVU327719 MFQ327712:MFQ327719 MPM327712:MPM327719 MZI327712:MZI327719 NJE327712:NJE327719 NTA327712:NTA327719 OCW327712:OCW327719 OMS327712:OMS327719 OWO327712:OWO327719 PGK327712:PGK327719 PQG327712:PQG327719 QAC327712:QAC327719 QJY327712:QJY327719 QTU327712:QTU327719 RDQ327712:RDQ327719 RNM327712:RNM327719 RXI327712:RXI327719 SHE327712:SHE327719 SRA327712:SRA327719 TAW327712:TAW327719 TKS327712:TKS327719 TUO327712:TUO327719 UEK327712:UEK327719 UOG327712:UOG327719 UYC327712:UYC327719 VHY327712:VHY327719 VRU327712:VRU327719 WBQ327712:WBQ327719 WLM327712:WLM327719 WVI327712:WVI327719 A393248:A393255 IW393248:IW393255 SS393248:SS393255 ACO393248:ACO393255 AMK393248:AMK393255 AWG393248:AWG393255 BGC393248:BGC393255 BPY393248:BPY393255 BZU393248:BZU393255 CJQ393248:CJQ393255 CTM393248:CTM393255 DDI393248:DDI393255 DNE393248:DNE393255 DXA393248:DXA393255 EGW393248:EGW393255 EQS393248:EQS393255 FAO393248:FAO393255 FKK393248:FKK393255 FUG393248:FUG393255 GEC393248:GEC393255 GNY393248:GNY393255 GXU393248:GXU393255 HHQ393248:HHQ393255 HRM393248:HRM393255 IBI393248:IBI393255 ILE393248:ILE393255 IVA393248:IVA393255 JEW393248:JEW393255 JOS393248:JOS393255 JYO393248:JYO393255 KIK393248:KIK393255 KSG393248:KSG393255 LCC393248:LCC393255 LLY393248:LLY393255 LVU393248:LVU393255 MFQ393248:MFQ393255 MPM393248:MPM393255 MZI393248:MZI393255 NJE393248:NJE393255 NTA393248:NTA393255 OCW393248:OCW393255 OMS393248:OMS393255 OWO393248:OWO393255 PGK393248:PGK393255 PQG393248:PQG393255 QAC393248:QAC393255 QJY393248:QJY393255 QTU393248:QTU393255 RDQ393248:RDQ393255 RNM393248:RNM393255 RXI393248:RXI393255 SHE393248:SHE393255 SRA393248:SRA393255 TAW393248:TAW393255 TKS393248:TKS393255 TUO393248:TUO393255 UEK393248:UEK393255 UOG393248:UOG393255 UYC393248:UYC393255 VHY393248:VHY393255 VRU393248:VRU393255 WBQ393248:WBQ393255 WLM393248:WLM393255 WVI393248:WVI393255 A458784:A458791 IW458784:IW458791 SS458784:SS458791 ACO458784:ACO458791 AMK458784:AMK458791 AWG458784:AWG458791 BGC458784:BGC458791 BPY458784:BPY458791 BZU458784:BZU458791 CJQ458784:CJQ458791 CTM458784:CTM458791 DDI458784:DDI458791 DNE458784:DNE458791 DXA458784:DXA458791 EGW458784:EGW458791 EQS458784:EQS458791 FAO458784:FAO458791 FKK458784:FKK458791 FUG458784:FUG458791 GEC458784:GEC458791 GNY458784:GNY458791 GXU458784:GXU458791 HHQ458784:HHQ458791 HRM458784:HRM458791 IBI458784:IBI458791 ILE458784:ILE458791 IVA458784:IVA458791 JEW458784:JEW458791 JOS458784:JOS458791 JYO458784:JYO458791 KIK458784:KIK458791 KSG458784:KSG458791 LCC458784:LCC458791 LLY458784:LLY458791 LVU458784:LVU458791 MFQ458784:MFQ458791 MPM458784:MPM458791 MZI458784:MZI458791 NJE458784:NJE458791 NTA458784:NTA458791 OCW458784:OCW458791 OMS458784:OMS458791 OWO458784:OWO458791 PGK458784:PGK458791 PQG458784:PQG458791 QAC458784:QAC458791 QJY458784:QJY458791 QTU458784:QTU458791 RDQ458784:RDQ458791 RNM458784:RNM458791 RXI458784:RXI458791 SHE458784:SHE458791 SRA458784:SRA458791 TAW458784:TAW458791 TKS458784:TKS458791 TUO458784:TUO458791 UEK458784:UEK458791 UOG458784:UOG458791 UYC458784:UYC458791 VHY458784:VHY458791 VRU458784:VRU458791 WBQ458784:WBQ458791 WLM458784:WLM458791 WVI458784:WVI458791 A524320:A524327 IW524320:IW524327 SS524320:SS524327 ACO524320:ACO524327 AMK524320:AMK524327 AWG524320:AWG524327 BGC524320:BGC524327 BPY524320:BPY524327 BZU524320:BZU524327 CJQ524320:CJQ524327 CTM524320:CTM524327 DDI524320:DDI524327 DNE524320:DNE524327 DXA524320:DXA524327 EGW524320:EGW524327 EQS524320:EQS524327 FAO524320:FAO524327 FKK524320:FKK524327 FUG524320:FUG524327 GEC524320:GEC524327 GNY524320:GNY524327 GXU524320:GXU524327 HHQ524320:HHQ524327 HRM524320:HRM524327 IBI524320:IBI524327 ILE524320:ILE524327 IVA524320:IVA524327 JEW524320:JEW524327 JOS524320:JOS524327 JYO524320:JYO524327 KIK524320:KIK524327 KSG524320:KSG524327 LCC524320:LCC524327 LLY524320:LLY524327 LVU524320:LVU524327 MFQ524320:MFQ524327 MPM524320:MPM524327 MZI524320:MZI524327 NJE524320:NJE524327 NTA524320:NTA524327 OCW524320:OCW524327 OMS524320:OMS524327 OWO524320:OWO524327 PGK524320:PGK524327 PQG524320:PQG524327 QAC524320:QAC524327 QJY524320:QJY524327 QTU524320:QTU524327 RDQ524320:RDQ524327 RNM524320:RNM524327 RXI524320:RXI524327 SHE524320:SHE524327 SRA524320:SRA524327 TAW524320:TAW524327 TKS524320:TKS524327 TUO524320:TUO524327 UEK524320:UEK524327 UOG524320:UOG524327 UYC524320:UYC524327 VHY524320:VHY524327 VRU524320:VRU524327 WBQ524320:WBQ524327 WLM524320:WLM524327 WVI524320:WVI524327 A589856:A589863 IW589856:IW589863 SS589856:SS589863 ACO589856:ACO589863 AMK589856:AMK589863 AWG589856:AWG589863 BGC589856:BGC589863 BPY589856:BPY589863 BZU589856:BZU589863 CJQ589856:CJQ589863 CTM589856:CTM589863 DDI589856:DDI589863 DNE589856:DNE589863 DXA589856:DXA589863 EGW589856:EGW589863 EQS589856:EQS589863 FAO589856:FAO589863 FKK589856:FKK589863 FUG589856:FUG589863 GEC589856:GEC589863 GNY589856:GNY589863 GXU589856:GXU589863 HHQ589856:HHQ589863 HRM589856:HRM589863 IBI589856:IBI589863 ILE589856:ILE589863 IVA589856:IVA589863 JEW589856:JEW589863 JOS589856:JOS589863 JYO589856:JYO589863 KIK589856:KIK589863 KSG589856:KSG589863 LCC589856:LCC589863 LLY589856:LLY589863 LVU589856:LVU589863 MFQ589856:MFQ589863 MPM589856:MPM589863 MZI589856:MZI589863 NJE589856:NJE589863 NTA589856:NTA589863 OCW589856:OCW589863 OMS589856:OMS589863 OWO589856:OWO589863 PGK589856:PGK589863 PQG589856:PQG589863 QAC589856:QAC589863 QJY589856:QJY589863 QTU589856:QTU589863 RDQ589856:RDQ589863 RNM589856:RNM589863 RXI589856:RXI589863 SHE589856:SHE589863 SRA589856:SRA589863 TAW589856:TAW589863 TKS589856:TKS589863 TUO589856:TUO589863 UEK589856:UEK589863 UOG589856:UOG589863 UYC589856:UYC589863 VHY589856:VHY589863 VRU589856:VRU589863 WBQ589856:WBQ589863 WLM589856:WLM589863 WVI589856:WVI589863 A655392:A655399 IW655392:IW655399 SS655392:SS655399 ACO655392:ACO655399 AMK655392:AMK655399 AWG655392:AWG655399 BGC655392:BGC655399 BPY655392:BPY655399 BZU655392:BZU655399 CJQ655392:CJQ655399 CTM655392:CTM655399 DDI655392:DDI655399 DNE655392:DNE655399 DXA655392:DXA655399 EGW655392:EGW655399 EQS655392:EQS655399 FAO655392:FAO655399 FKK655392:FKK655399 FUG655392:FUG655399 GEC655392:GEC655399 GNY655392:GNY655399 GXU655392:GXU655399 HHQ655392:HHQ655399 HRM655392:HRM655399 IBI655392:IBI655399 ILE655392:ILE655399 IVA655392:IVA655399 JEW655392:JEW655399 JOS655392:JOS655399 JYO655392:JYO655399 KIK655392:KIK655399 KSG655392:KSG655399 LCC655392:LCC655399 LLY655392:LLY655399 LVU655392:LVU655399 MFQ655392:MFQ655399 MPM655392:MPM655399 MZI655392:MZI655399 NJE655392:NJE655399 NTA655392:NTA655399 OCW655392:OCW655399 OMS655392:OMS655399 OWO655392:OWO655399 PGK655392:PGK655399 PQG655392:PQG655399 QAC655392:QAC655399 QJY655392:QJY655399 QTU655392:QTU655399 RDQ655392:RDQ655399 RNM655392:RNM655399 RXI655392:RXI655399 SHE655392:SHE655399 SRA655392:SRA655399 TAW655392:TAW655399 TKS655392:TKS655399 TUO655392:TUO655399 UEK655392:UEK655399 UOG655392:UOG655399 UYC655392:UYC655399 VHY655392:VHY655399 VRU655392:VRU655399 WBQ655392:WBQ655399 WLM655392:WLM655399 WVI655392:WVI655399 A720928:A720935 IW720928:IW720935 SS720928:SS720935 ACO720928:ACO720935 AMK720928:AMK720935 AWG720928:AWG720935 BGC720928:BGC720935 BPY720928:BPY720935 BZU720928:BZU720935 CJQ720928:CJQ720935 CTM720928:CTM720935 DDI720928:DDI720935 DNE720928:DNE720935 DXA720928:DXA720935 EGW720928:EGW720935 EQS720928:EQS720935 FAO720928:FAO720935 FKK720928:FKK720935 FUG720928:FUG720935 GEC720928:GEC720935 GNY720928:GNY720935 GXU720928:GXU720935 HHQ720928:HHQ720935 HRM720928:HRM720935 IBI720928:IBI720935 ILE720928:ILE720935 IVA720928:IVA720935 JEW720928:JEW720935 JOS720928:JOS720935 JYO720928:JYO720935 KIK720928:KIK720935 KSG720928:KSG720935 LCC720928:LCC720935 LLY720928:LLY720935 LVU720928:LVU720935 MFQ720928:MFQ720935 MPM720928:MPM720935 MZI720928:MZI720935 NJE720928:NJE720935 NTA720928:NTA720935 OCW720928:OCW720935 OMS720928:OMS720935 OWO720928:OWO720935 PGK720928:PGK720935 PQG720928:PQG720935 QAC720928:QAC720935 QJY720928:QJY720935 QTU720928:QTU720935 RDQ720928:RDQ720935 RNM720928:RNM720935 RXI720928:RXI720935 SHE720928:SHE720935 SRA720928:SRA720935 TAW720928:TAW720935 TKS720928:TKS720935 TUO720928:TUO720935 UEK720928:UEK720935 UOG720928:UOG720935 UYC720928:UYC720935 VHY720928:VHY720935 VRU720928:VRU720935 WBQ720928:WBQ720935 WLM720928:WLM720935 WVI720928:WVI720935 A786464:A786471 IW786464:IW786471 SS786464:SS786471 ACO786464:ACO786471 AMK786464:AMK786471 AWG786464:AWG786471 BGC786464:BGC786471 BPY786464:BPY786471 BZU786464:BZU786471 CJQ786464:CJQ786471 CTM786464:CTM786471 DDI786464:DDI786471 DNE786464:DNE786471 DXA786464:DXA786471 EGW786464:EGW786471 EQS786464:EQS786471 FAO786464:FAO786471 FKK786464:FKK786471 FUG786464:FUG786471 GEC786464:GEC786471 GNY786464:GNY786471 GXU786464:GXU786471 HHQ786464:HHQ786471 HRM786464:HRM786471 IBI786464:IBI786471 ILE786464:ILE786471 IVA786464:IVA786471 JEW786464:JEW786471 JOS786464:JOS786471 JYO786464:JYO786471 KIK786464:KIK786471 KSG786464:KSG786471 LCC786464:LCC786471 LLY786464:LLY786471 LVU786464:LVU786471 MFQ786464:MFQ786471 MPM786464:MPM786471 MZI786464:MZI786471 NJE786464:NJE786471 NTA786464:NTA786471 OCW786464:OCW786471 OMS786464:OMS786471 OWO786464:OWO786471 PGK786464:PGK786471 PQG786464:PQG786471 QAC786464:QAC786471 QJY786464:QJY786471 QTU786464:QTU786471 RDQ786464:RDQ786471 RNM786464:RNM786471 RXI786464:RXI786471 SHE786464:SHE786471 SRA786464:SRA786471 TAW786464:TAW786471 TKS786464:TKS786471 TUO786464:TUO786471 UEK786464:UEK786471 UOG786464:UOG786471 UYC786464:UYC786471 VHY786464:VHY786471 VRU786464:VRU786471 WBQ786464:WBQ786471 WLM786464:WLM786471 WVI786464:WVI786471 A852000:A852007 IW852000:IW852007 SS852000:SS852007 ACO852000:ACO852007 AMK852000:AMK852007 AWG852000:AWG852007 BGC852000:BGC852007 BPY852000:BPY852007 BZU852000:BZU852007 CJQ852000:CJQ852007 CTM852000:CTM852007 DDI852000:DDI852007 DNE852000:DNE852007 DXA852000:DXA852007 EGW852000:EGW852007 EQS852000:EQS852007 FAO852000:FAO852007 FKK852000:FKK852007 FUG852000:FUG852007 GEC852000:GEC852007 GNY852000:GNY852007 GXU852000:GXU852007 HHQ852000:HHQ852007 HRM852000:HRM852007 IBI852000:IBI852007 ILE852000:ILE852007 IVA852000:IVA852007 JEW852000:JEW852007 JOS852000:JOS852007 JYO852000:JYO852007 KIK852000:KIK852007 KSG852000:KSG852007 LCC852000:LCC852007 LLY852000:LLY852007 LVU852000:LVU852007 MFQ852000:MFQ852007 MPM852000:MPM852007 MZI852000:MZI852007 NJE852000:NJE852007 NTA852000:NTA852007 OCW852000:OCW852007 OMS852000:OMS852007 OWO852000:OWO852007 PGK852000:PGK852007 PQG852000:PQG852007 QAC852000:QAC852007 QJY852000:QJY852007 QTU852000:QTU852007 RDQ852000:RDQ852007 RNM852000:RNM852007 RXI852000:RXI852007 SHE852000:SHE852007 SRA852000:SRA852007 TAW852000:TAW852007 TKS852000:TKS852007 TUO852000:TUO852007 UEK852000:UEK852007 UOG852000:UOG852007 UYC852000:UYC852007 VHY852000:VHY852007 VRU852000:VRU852007 WBQ852000:WBQ852007 WLM852000:WLM852007 WVI852000:WVI852007 A917536:A917543 IW917536:IW917543 SS917536:SS917543 ACO917536:ACO917543 AMK917536:AMK917543 AWG917536:AWG917543 BGC917536:BGC917543 BPY917536:BPY917543 BZU917536:BZU917543 CJQ917536:CJQ917543 CTM917536:CTM917543 DDI917536:DDI917543 DNE917536:DNE917543 DXA917536:DXA917543 EGW917536:EGW917543 EQS917536:EQS917543 FAO917536:FAO917543 FKK917536:FKK917543 FUG917536:FUG917543 GEC917536:GEC917543 GNY917536:GNY917543 GXU917536:GXU917543 HHQ917536:HHQ917543 HRM917536:HRM917543 IBI917536:IBI917543 ILE917536:ILE917543 IVA917536:IVA917543 JEW917536:JEW917543 JOS917536:JOS917543 JYO917536:JYO917543 KIK917536:KIK917543 KSG917536:KSG917543 LCC917536:LCC917543 LLY917536:LLY917543 LVU917536:LVU917543 MFQ917536:MFQ917543 MPM917536:MPM917543 MZI917536:MZI917543 NJE917536:NJE917543 NTA917536:NTA917543 OCW917536:OCW917543 OMS917536:OMS917543 OWO917536:OWO917543 PGK917536:PGK917543 PQG917536:PQG917543 QAC917536:QAC917543 QJY917536:QJY917543 QTU917536:QTU917543 RDQ917536:RDQ917543 RNM917536:RNM917543 RXI917536:RXI917543 SHE917536:SHE917543 SRA917536:SRA917543 TAW917536:TAW917543 TKS917536:TKS917543 TUO917536:TUO917543 UEK917536:UEK917543 UOG917536:UOG917543 UYC917536:UYC917543 VHY917536:VHY917543 VRU917536:VRU917543 WBQ917536:WBQ917543 WLM917536:WLM917543 WVI917536:WVI917543 A983072:A983079 IW983072:IW983079 SS983072:SS983079 ACO983072:ACO983079 AMK983072:AMK983079 AWG983072:AWG983079 BGC983072:BGC983079 BPY983072:BPY983079 BZU983072:BZU983079 CJQ983072:CJQ983079 CTM983072:CTM983079 DDI983072:DDI983079 DNE983072:DNE983079 DXA983072:DXA983079 EGW983072:EGW983079 EQS983072:EQS983079 FAO983072:FAO983079 FKK983072:FKK983079 FUG983072:FUG983079 GEC983072:GEC983079 GNY983072:GNY983079 GXU983072:GXU983079 HHQ983072:HHQ983079 HRM983072:HRM983079 IBI983072:IBI983079 ILE983072:ILE983079 IVA983072:IVA983079 JEW983072:JEW983079 JOS983072:JOS983079 JYO983072:JYO983079 KIK983072:KIK983079 KSG983072:KSG983079 LCC983072:LCC983079 LLY983072:LLY983079 LVU983072:LVU983079 MFQ983072:MFQ983079 MPM983072:MPM983079 MZI983072:MZI983079 NJE983072:NJE983079 NTA983072:NTA983079 OCW983072:OCW983079 OMS983072:OMS983079 OWO983072:OWO983079 PGK983072:PGK983079 PQG983072:PQG983079 QAC983072:QAC983079 QJY983072:QJY983079 QTU983072:QTU983079 RDQ983072:RDQ983079 RNM983072:RNM983079 RXI983072:RXI983079 SHE983072:SHE983079 SRA983072:SRA983079 TAW983072:TAW983079 TKS983072:TKS983079 TUO983072:TUO983079 UEK983072:UEK983079 UOG983072:UOG983079 UYC983072:UYC983079 VHY983072:VHY983079 VRU983072:VRU983079 WBQ983072:WBQ983079 WLM983072:WLM983079 A32">
      <formula1>Comportamenti</formula1>
    </dataValidation>
  </dataValidations>
  <pageMargins left="0.7" right="0.7" top="0.75" bottom="0.75" header="0.3" footer="0.3"/>
  <pageSetup paperSize="9" scale="65" orientation="landscape" r:id="rId1"/>
  <legacyDrawing r:id="rId2"/>
  <extLst xmlns:x14="http://schemas.microsoft.com/office/spreadsheetml/2009/9/main">
    <ext uri="{CCE6A557-97BC-4b89-ADB6-D9C93CAAB3DF}">
      <x14:dataValidations xmlns:xm="http://schemas.microsoft.com/office/excel/2006/main" count="2">
        <x14:dataValidation type="list" allowBlank="1" showInputMessage="1" showErrorMessage="1">
          <x14:formula1>
            <xm:f>Foglio1!$B$2:$B$10</xm:f>
          </x14:formula1>
          <xm:sqref>B33:B39</xm:sqref>
        </x14:dataValidation>
        <x14:dataValidation type="list" allowBlank="1" showInputMessage="1" showErrorMessage="1">
          <x14:formula1>
            <xm:f>Foglio1!$A$2:$A$10</xm:f>
          </x14:formula1>
          <xm:sqref>A33:A39</xm:sqref>
        </x14:dataValidation>
      </x14:dataValidations>
    </ext>
  </extLst>
</worksheet>
</file>

<file path=xl/worksheets/sheet14.xml><?xml version="1.0" encoding="utf-8"?>
<worksheet xmlns="http://schemas.openxmlformats.org/spreadsheetml/2006/main" xmlns:r="http://schemas.openxmlformats.org/officeDocument/2006/relationships">
  <dimension ref="A1:K45"/>
  <sheetViews>
    <sheetView workbookViewId="0">
      <selection activeCell="B2" sqref="B2"/>
    </sheetView>
  </sheetViews>
  <sheetFormatPr defaultRowHeight="12.75"/>
  <cols>
    <col min="1" max="1" width="48.5703125" style="83" customWidth="1"/>
    <col min="2" max="2" width="52.5703125" style="83" customWidth="1"/>
    <col min="3" max="3" width="10.140625" style="83" customWidth="1"/>
    <col min="4" max="4" width="8.85546875" style="83" hidden="1" customWidth="1"/>
    <col min="5" max="5" width="9.28515625" style="83" customWidth="1"/>
    <col min="6" max="10" width="16" style="83" customWidth="1"/>
    <col min="11" max="256" width="9.140625" style="83"/>
    <col min="257" max="257" width="42.42578125" style="83" customWidth="1"/>
    <col min="258" max="258" width="46.42578125" style="83" customWidth="1"/>
    <col min="259" max="259" width="10.140625" style="83" customWidth="1"/>
    <col min="260" max="260" width="8.85546875" style="83" customWidth="1"/>
    <col min="261" max="261" width="9.28515625" style="83" customWidth="1"/>
    <col min="262" max="266" width="16" style="83" customWidth="1"/>
    <col min="267" max="512" width="9.140625" style="83"/>
    <col min="513" max="513" width="42.42578125" style="83" customWidth="1"/>
    <col min="514" max="514" width="46.42578125" style="83" customWidth="1"/>
    <col min="515" max="515" width="10.140625" style="83" customWidth="1"/>
    <col min="516" max="516" width="8.85546875" style="83" customWidth="1"/>
    <col min="517" max="517" width="9.28515625" style="83" customWidth="1"/>
    <col min="518" max="522" width="16" style="83" customWidth="1"/>
    <col min="523" max="768" width="9.140625" style="83"/>
    <col min="769" max="769" width="42.42578125" style="83" customWidth="1"/>
    <col min="770" max="770" width="46.42578125" style="83" customWidth="1"/>
    <col min="771" max="771" width="10.140625" style="83" customWidth="1"/>
    <col min="772" max="772" width="8.85546875" style="83" customWidth="1"/>
    <col min="773" max="773" width="9.28515625" style="83" customWidth="1"/>
    <col min="774" max="778" width="16" style="83" customWidth="1"/>
    <col min="779" max="1024" width="9.140625" style="83"/>
    <col min="1025" max="1025" width="42.42578125" style="83" customWidth="1"/>
    <col min="1026" max="1026" width="46.42578125" style="83" customWidth="1"/>
    <col min="1027" max="1027" width="10.140625" style="83" customWidth="1"/>
    <col min="1028" max="1028" width="8.85546875" style="83" customWidth="1"/>
    <col min="1029" max="1029" width="9.28515625" style="83" customWidth="1"/>
    <col min="1030" max="1034" width="16" style="83" customWidth="1"/>
    <col min="1035" max="1280" width="9.140625" style="83"/>
    <col min="1281" max="1281" width="42.42578125" style="83" customWidth="1"/>
    <col min="1282" max="1282" width="46.42578125" style="83" customWidth="1"/>
    <col min="1283" max="1283" width="10.140625" style="83" customWidth="1"/>
    <col min="1284" max="1284" width="8.85546875" style="83" customWidth="1"/>
    <col min="1285" max="1285" width="9.28515625" style="83" customWidth="1"/>
    <col min="1286" max="1290" width="16" style="83" customWidth="1"/>
    <col min="1291" max="1536" width="9.140625" style="83"/>
    <col min="1537" max="1537" width="42.42578125" style="83" customWidth="1"/>
    <col min="1538" max="1538" width="46.42578125" style="83" customWidth="1"/>
    <col min="1539" max="1539" width="10.140625" style="83" customWidth="1"/>
    <col min="1540" max="1540" width="8.85546875" style="83" customWidth="1"/>
    <col min="1541" max="1541" width="9.28515625" style="83" customWidth="1"/>
    <col min="1542" max="1546" width="16" style="83" customWidth="1"/>
    <col min="1547" max="1792" width="9.140625" style="83"/>
    <col min="1793" max="1793" width="42.42578125" style="83" customWidth="1"/>
    <col min="1794" max="1794" width="46.42578125" style="83" customWidth="1"/>
    <col min="1795" max="1795" width="10.140625" style="83" customWidth="1"/>
    <col min="1796" max="1796" width="8.85546875" style="83" customWidth="1"/>
    <col min="1797" max="1797" width="9.28515625" style="83" customWidth="1"/>
    <col min="1798" max="1802" width="16" style="83" customWidth="1"/>
    <col min="1803" max="2048" width="9.140625" style="83"/>
    <col min="2049" max="2049" width="42.42578125" style="83" customWidth="1"/>
    <col min="2050" max="2050" width="46.42578125" style="83" customWidth="1"/>
    <col min="2051" max="2051" width="10.140625" style="83" customWidth="1"/>
    <col min="2052" max="2052" width="8.85546875" style="83" customWidth="1"/>
    <col min="2053" max="2053" width="9.28515625" style="83" customWidth="1"/>
    <col min="2054" max="2058" width="16" style="83" customWidth="1"/>
    <col min="2059" max="2304" width="9.140625" style="83"/>
    <col min="2305" max="2305" width="42.42578125" style="83" customWidth="1"/>
    <col min="2306" max="2306" width="46.42578125" style="83" customWidth="1"/>
    <col min="2307" max="2307" width="10.140625" style="83" customWidth="1"/>
    <col min="2308" max="2308" width="8.85546875" style="83" customWidth="1"/>
    <col min="2309" max="2309" width="9.28515625" style="83" customWidth="1"/>
    <col min="2310" max="2314" width="16" style="83" customWidth="1"/>
    <col min="2315" max="2560" width="9.140625" style="83"/>
    <col min="2561" max="2561" width="42.42578125" style="83" customWidth="1"/>
    <col min="2562" max="2562" width="46.42578125" style="83" customWidth="1"/>
    <col min="2563" max="2563" width="10.140625" style="83" customWidth="1"/>
    <col min="2564" max="2564" width="8.85546875" style="83" customWidth="1"/>
    <col min="2565" max="2565" width="9.28515625" style="83" customWidth="1"/>
    <col min="2566" max="2570" width="16" style="83" customWidth="1"/>
    <col min="2571" max="2816" width="9.140625" style="83"/>
    <col min="2817" max="2817" width="42.42578125" style="83" customWidth="1"/>
    <col min="2818" max="2818" width="46.42578125" style="83" customWidth="1"/>
    <col min="2819" max="2819" width="10.140625" style="83" customWidth="1"/>
    <col min="2820" max="2820" width="8.85546875" style="83" customWidth="1"/>
    <col min="2821" max="2821" width="9.28515625" style="83" customWidth="1"/>
    <col min="2822" max="2826" width="16" style="83" customWidth="1"/>
    <col min="2827" max="3072" width="9.140625" style="83"/>
    <col min="3073" max="3073" width="42.42578125" style="83" customWidth="1"/>
    <col min="3074" max="3074" width="46.42578125" style="83" customWidth="1"/>
    <col min="3075" max="3075" width="10.140625" style="83" customWidth="1"/>
    <col min="3076" max="3076" width="8.85546875" style="83" customWidth="1"/>
    <col min="3077" max="3077" width="9.28515625" style="83" customWidth="1"/>
    <col min="3078" max="3082" width="16" style="83" customWidth="1"/>
    <col min="3083" max="3328" width="9.140625" style="83"/>
    <col min="3329" max="3329" width="42.42578125" style="83" customWidth="1"/>
    <col min="3330" max="3330" width="46.42578125" style="83" customWidth="1"/>
    <col min="3331" max="3331" width="10.140625" style="83" customWidth="1"/>
    <col min="3332" max="3332" width="8.85546875" style="83" customWidth="1"/>
    <col min="3333" max="3333" width="9.28515625" style="83" customWidth="1"/>
    <col min="3334" max="3338" width="16" style="83" customWidth="1"/>
    <col min="3339" max="3584" width="9.140625" style="83"/>
    <col min="3585" max="3585" width="42.42578125" style="83" customWidth="1"/>
    <col min="3586" max="3586" width="46.42578125" style="83" customWidth="1"/>
    <col min="3587" max="3587" width="10.140625" style="83" customWidth="1"/>
    <col min="3588" max="3588" width="8.85546875" style="83" customWidth="1"/>
    <col min="3589" max="3589" width="9.28515625" style="83" customWidth="1"/>
    <col min="3590" max="3594" width="16" style="83" customWidth="1"/>
    <col min="3595" max="3840" width="9.140625" style="83"/>
    <col min="3841" max="3841" width="42.42578125" style="83" customWidth="1"/>
    <col min="3842" max="3842" width="46.42578125" style="83" customWidth="1"/>
    <col min="3843" max="3843" width="10.140625" style="83" customWidth="1"/>
    <col min="3844" max="3844" width="8.85546875" style="83" customWidth="1"/>
    <col min="3845" max="3845" width="9.28515625" style="83" customWidth="1"/>
    <col min="3846" max="3850" width="16" style="83" customWidth="1"/>
    <col min="3851" max="4096" width="9.140625" style="83"/>
    <col min="4097" max="4097" width="42.42578125" style="83" customWidth="1"/>
    <col min="4098" max="4098" width="46.42578125" style="83" customWidth="1"/>
    <col min="4099" max="4099" width="10.140625" style="83" customWidth="1"/>
    <col min="4100" max="4100" width="8.85546875" style="83" customWidth="1"/>
    <col min="4101" max="4101" width="9.28515625" style="83" customWidth="1"/>
    <col min="4102" max="4106" width="16" style="83" customWidth="1"/>
    <col min="4107" max="4352" width="9.140625" style="83"/>
    <col min="4353" max="4353" width="42.42578125" style="83" customWidth="1"/>
    <col min="4354" max="4354" width="46.42578125" style="83" customWidth="1"/>
    <col min="4355" max="4355" width="10.140625" style="83" customWidth="1"/>
    <col min="4356" max="4356" width="8.85546875" style="83" customWidth="1"/>
    <col min="4357" max="4357" width="9.28515625" style="83" customWidth="1"/>
    <col min="4358" max="4362" width="16" style="83" customWidth="1"/>
    <col min="4363" max="4608" width="9.140625" style="83"/>
    <col min="4609" max="4609" width="42.42578125" style="83" customWidth="1"/>
    <col min="4610" max="4610" width="46.42578125" style="83" customWidth="1"/>
    <col min="4611" max="4611" width="10.140625" style="83" customWidth="1"/>
    <col min="4612" max="4612" width="8.85546875" style="83" customWidth="1"/>
    <col min="4613" max="4613" width="9.28515625" style="83" customWidth="1"/>
    <col min="4614" max="4618" width="16" style="83" customWidth="1"/>
    <col min="4619" max="4864" width="9.140625" style="83"/>
    <col min="4865" max="4865" width="42.42578125" style="83" customWidth="1"/>
    <col min="4866" max="4866" width="46.42578125" style="83" customWidth="1"/>
    <col min="4867" max="4867" width="10.140625" style="83" customWidth="1"/>
    <col min="4868" max="4868" width="8.85546875" style="83" customWidth="1"/>
    <col min="4869" max="4869" width="9.28515625" style="83" customWidth="1"/>
    <col min="4870" max="4874" width="16" style="83" customWidth="1"/>
    <col min="4875" max="5120" width="9.140625" style="83"/>
    <col min="5121" max="5121" width="42.42578125" style="83" customWidth="1"/>
    <col min="5122" max="5122" width="46.42578125" style="83" customWidth="1"/>
    <col min="5123" max="5123" width="10.140625" style="83" customWidth="1"/>
    <col min="5124" max="5124" width="8.85546875" style="83" customWidth="1"/>
    <col min="5125" max="5125" width="9.28515625" style="83" customWidth="1"/>
    <col min="5126" max="5130" width="16" style="83" customWidth="1"/>
    <col min="5131" max="5376" width="9.140625" style="83"/>
    <col min="5377" max="5377" width="42.42578125" style="83" customWidth="1"/>
    <col min="5378" max="5378" width="46.42578125" style="83" customWidth="1"/>
    <col min="5379" max="5379" width="10.140625" style="83" customWidth="1"/>
    <col min="5380" max="5380" width="8.85546875" style="83" customWidth="1"/>
    <col min="5381" max="5381" width="9.28515625" style="83" customWidth="1"/>
    <col min="5382" max="5386" width="16" style="83" customWidth="1"/>
    <col min="5387" max="5632" width="9.140625" style="83"/>
    <col min="5633" max="5633" width="42.42578125" style="83" customWidth="1"/>
    <col min="5634" max="5634" width="46.42578125" style="83" customWidth="1"/>
    <col min="5635" max="5635" width="10.140625" style="83" customWidth="1"/>
    <col min="5636" max="5636" width="8.85546875" style="83" customWidth="1"/>
    <col min="5637" max="5637" width="9.28515625" style="83" customWidth="1"/>
    <col min="5638" max="5642" width="16" style="83" customWidth="1"/>
    <col min="5643" max="5888" width="9.140625" style="83"/>
    <col min="5889" max="5889" width="42.42578125" style="83" customWidth="1"/>
    <col min="5890" max="5890" width="46.42578125" style="83" customWidth="1"/>
    <col min="5891" max="5891" width="10.140625" style="83" customWidth="1"/>
    <col min="5892" max="5892" width="8.85546875" style="83" customWidth="1"/>
    <col min="5893" max="5893" width="9.28515625" style="83" customWidth="1"/>
    <col min="5894" max="5898" width="16" style="83" customWidth="1"/>
    <col min="5899" max="6144" width="9.140625" style="83"/>
    <col min="6145" max="6145" width="42.42578125" style="83" customWidth="1"/>
    <col min="6146" max="6146" width="46.42578125" style="83" customWidth="1"/>
    <col min="6147" max="6147" width="10.140625" style="83" customWidth="1"/>
    <col min="6148" max="6148" width="8.85546875" style="83" customWidth="1"/>
    <col min="6149" max="6149" width="9.28515625" style="83" customWidth="1"/>
    <col min="6150" max="6154" width="16" style="83" customWidth="1"/>
    <col min="6155" max="6400" width="9.140625" style="83"/>
    <col min="6401" max="6401" width="42.42578125" style="83" customWidth="1"/>
    <col min="6402" max="6402" width="46.42578125" style="83" customWidth="1"/>
    <col min="6403" max="6403" width="10.140625" style="83" customWidth="1"/>
    <col min="6404" max="6404" width="8.85546875" style="83" customWidth="1"/>
    <col min="6405" max="6405" width="9.28515625" style="83" customWidth="1"/>
    <col min="6406" max="6410" width="16" style="83" customWidth="1"/>
    <col min="6411" max="6656" width="9.140625" style="83"/>
    <col min="6657" max="6657" width="42.42578125" style="83" customWidth="1"/>
    <col min="6658" max="6658" width="46.42578125" style="83" customWidth="1"/>
    <col min="6659" max="6659" width="10.140625" style="83" customWidth="1"/>
    <col min="6660" max="6660" width="8.85546875" style="83" customWidth="1"/>
    <col min="6661" max="6661" width="9.28515625" style="83" customWidth="1"/>
    <col min="6662" max="6666" width="16" style="83" customWidth="1"/>
    <col min="6667" max="6912" width="9.140625" style="83"/>
    <col min="6913" max="6913" width="42.42578125" style="83" customWidth="1"/>
    <col min="6914" max="6914" width="46.42578125" style="83" customWidth="1"/>
    <col min="6915" max="6915" width="10.140625" style="83" customWidth="1"/>
    <col min="6916" max="6916" width="8.85546875" style="83" customWidth="1"/>
    <col min="6917" max="6917" width="9.28515625" style="83" customWidth="1"/>
    <col min="6918" max="6922" width="16" style="83" customWidth="1"/>
    <col min="6923" max="7168" width="9.140625" style="83"/>
    <col min="7169" max="7169" width="42.42578125" style="83" customWidth="1"/>
    <col min="7170" max="7170" width="46.42578125" style="83" customWidth="1"/>
    <col min="7171" max="7171" width="10.140625" style="83" customWidth="1"/>
    <col min="7172" max="7172" width="8.85546875" style="83" customWidth="1"/>
    <col min="7173" max="7173" width="9.28515625" style="83" customWidth="1"/>
    <col min="7174" max="7178" width="16" style="83" customWidth="1"/>
    <col min="7179" max="7424" width="9.140625" style="83"/>
    <col min="7425" max="7425" width="42.42578125" style="83" customWidth="1"/>
    <col min="7426" max="7426" width="46.42578125" style="83" customWidth="1"/>
    <col min="7427" max="7427" width="10.140625" style="83" customWidth="1"/>
    <col min="7428" max="7428" width="8.85546875" style="83" customWidth="1"/>
    <col min="7429" max="7429" width="9.28515625" style="83" customWidth="1"/>
    <col min="7430" max="7434" width="16" style="83" customWidth="1"/>
    <col min="7435" max="7680" width="9.140625" style="83"/>
    <col min="7681" max="7681" width="42.42578125" style="83" customWidth="1"/>
    <col min="7682" max="7682" width="46.42578125" style="83" customWidth="1"/>
    <col min="7683" max="7683" width="10.140625" style="83" customWidth="1"/>
    <col min="7684" max="7684" width="8.85546875" style="83" customWidth="1"/>
    <col min="7685" max="7685" width="9.28515625" style="83" customWidth="1"/>
    <col min="7686" max="7690" width="16" style="83" customWidth="1"/>
    <col min="7691" max="7936" width="9.140625" style="83"/>
    <col min="7937" max="7937" width="42.42578125" style="83" customWidth="1"/>
    <col min="7938" max="7938" width="46.42578125" style="83" customWidth="1"/>
    <col min="7939" max="7939" width="10.140625" style="83" customWidth="1"/>
    <col min="7940" max="7940" width="8.85546875" style="83" customWidth="1"/>
    <col min="7941" max="7941" width="9.28515625" style="83" customWidth="1"/>
    <col min="7942" max="7946" width="16" style="83" customWidth="1"/>
    <col min="7947" max="8192" width="9.140625" style="83"/>
    <col min="8193" max="8193" width="42.42578125" style="83" customWidth="1"/>
    <col min="8194" max="8194" width="46.42578125" style="83" customWidth="1"/>
    <col min="8195" max="8195" width="10.140625" style="83" customWidth="1"/>
    <col min="8196" max="8196" width="8.85546875" style="83" customWidth="1"/>
    <col min="8197" max="8197" width="9.28515625" style="83" customWidth="1"/>
    <col min="8198" max="8202" width="16" style="83" customWidth="1"/>
    <col min="8203" max="8448" width="9.140625" style="83"/>
    <col min="8449" max="8449" width="42.42578125" style="83" customWidth="1"/>
    <col min="8450" max="8450" width="46.42578125" style="83" customWidth="1"/>
    <col min="8451" max="8451" width="10.140625" style="83" customWidth="1"/>
    <col min="8452" max="8452" width="8.85546875" style="83" customWidth="1"/>
    <col min="8453" max="8453" width="9.28515625" style="83" customWidth="1"/>
    <col min="8454" max="8458" width="16" style="83" customWidth="1"/>
    <col min="8459" max="8704" width="9.140625" style="83"/>
    <col min="8705" max="8705" width="42.42578125" style="83" customWidth="1"/>
    <col min="8706" max="8706" width="46.42578125" style="83" customWidth="1"/>
    <col min="8707" max="8707" width="10.140625" style="83" customWidth="1"/>
    <col min="8708" max="8708" width="8.85546875" style="83" customWidth="1"/>
    <col min="8709" max="8709" width="9.28515625" style="83" customWidth="1"/>
    <col min="8710" max="8714" width="16" style="83" customWidth="1"/>
    <col min="8715" max="8960" width="9.140625" style="83"/>
    <col min="8961" max="8961" width="42.42578125" style="83" customWidth="1"/>
    <col min="8962" max="8962" width="46.42578125" style="83" customWidth="1"/>
    <col min="8963" max="8963" width="10.140625" style="83" customWidth="1"/>
    <col min="8964" max="8964" width="8.85546875" style="83" customWidth="1"/>
    <col min="8965" max="8965" width="9.28515625" style="83" customWidth="1"/>
    <col min="8966" max="8970" width="16" style="83" customWidth="1"/>
    <col min="8971" max="9216" width="9.140625" style="83"/>
    <col min="9217" max="9217" width="42.42578125" style="83" customWidth="1"/>
    <col min="9218" max="9218" width="46.42578125" style="83" customWidth="1"/>
    <col min="9219" max="9219" width="10.140625" style="83" customWidth="1"/>
    <col min="9220" max="9220" width="8.85546875" style="83" customWidth="1"/>
    <col min="9221" max="9221" width="9.28515625" style="83" customWidth="1"/>
    <col min="9222" max="9226" width="16" style="83" customWidth="1"/>
    <col min="9227" max="9472" width="9.140625" style="83"/>
    <col min="9473" max="9473" width="42.42578125" style="83" customWidth="1"/>
    <col min="9474" max="9474" width="46.42578125" style="83" customWidth="1"/>
    <col min="9475" max="9475" width="10.140625" style="83" customWidth="1"/>
    <col min="9476" max="9476" width="8.85546875" style="83" customWidth="1"/>
    <col min="9477" max="9477" width="9.28515625" style="83" customWidth="1"/>
    <col min="9478" max="9482" width="16" style="83" customWidth="1"/>
    <col min="9483" max="9728" width="9.140625" style="83"/>
    <col min="9729" max="9729" width="42.42578125" style="83" customWidth="1"/>
    <col min="9730" max="9730" width="46.42578125" style="83" customWidth="1"/>
    <col min="9731" max="9731" width="10.140625" style="83" customWidth="1"/>
    <col min="9732" max="9732" width="8.85546875" style="83" customWidth="1"/>
    <col min="9733" max="9733" width="9.28515625" style="83" customWidth="1"/>
    <col min="9734" max="9738" width="16" style="83" customWidth="1"/>
    <col min="9739" max="9984" width="9.140625" style="83"/>
    <col min="9985" max="9985" width="42.42578125" style="83" customWidth="1"/>
    <col min="9986" max="9986" width="46.42578125" style="83" customWidth="1"/>
    <col min="9987" max="9987" width="10.140625" style="83" customWidth="1"/>
    <col min="9988" max="9988" width="8.85546875" style="83" customWidth="1"/>
    <col min="9989" max="9989" width="9.28515625" style="83" customWidth="1"/>
    <col min="9990" max="9994" width="16" style="83" customWidth="1"/>
    <col min="9995" max="10240" width="9.140625" style="83"/>
    <col min="10241" max="10241" width="42.42578125" style="83" customWidth="1"/>
    <col min="10242" max="10242" width="46.42578125" style="83" customWidth="1"/>
    <col min="10243" max="10243" width="10.140625" style="83" customWidth="1"/>
    <col min="10244" max="10244" width="8.85546875" style="83" customWidth="1"/>
    <col min="10245" max="10245" width="9.28515625" style="83" customWidth="1"/>
    <col min="10246" max="10250" width="16" style="83" customWidth="1"/>
    <col min="10251" max="10496" width="9.140625" style="83"/>
    <col min="10497" max="10497" width="42.42578125" style="83" customWidth="1"/>
    <col min="10498" max="10498" width="46.42578125" style="83" customWidth="1"/>
    <col min="10499" max="10499" width="10.140625" style="83" customWidth="1"/>
    <col min="10500" max="10500" width="8.85546875" style="83" customWidth="1"/>
    <col min="10501" max="10501" width="9.28515625" style="83" customWidth="1"/>
    <col min="10502" max="10506" width="16" style="83" customWidth="1"/>
    <col min="10507" max="10752" width="9.140625" style="83"/>
    <col min="10753" max="10753" width="42.42578125" style="83" customWidth="1"/>
    <col min="10754" max="10754" width="46.42578125" style="83" customWidth="1"/>
    <col min="10755" max="10755" width="10.140625" style="83" customWidth="1"/>
    <col min="10756" max="10756" width="8.85546875" style="83" customWidth="1"/>
    <col min="10757" max="10757" width="9.28515625" style="83" customWidth="1"/>
    <col min="10758" max="10762" width="16" style="83" customWidth="1"/>
    <col min="10763" max="11008" width="9.140625" style="83"/>
    <col min="11009" max="11009" width="42.42578125" style="83" customWidth="1"/>
    <col min="11010" max="11010" width="46.42578125" style="83" customWidth="1"/>
    <col min="11011" max="11011" width="10.140625" style="83" customWidth="1"/>
    <col min="11012" max="11012" width="8.85546875" style="83" customWidth="1"/>
    <col min="11013" max="11013" width="9.28515625" style="83" customWidth="1"/>
    <col min="11014" max="11018" width="16" style="83" customWidth="1"/>
    <col min="11019" max="11264" width="9.140625" style="83"/>
    <col min="11265" max="11265" width="42.42578125" style="83" customWidth="1"/>
    <col min="11266" max="11266" width="46.42578125" style="83" customWidth="1"/>
    <col min="11267" max="11267" width="10.140625" style="83" customWidth="1"/>
    <col min="11268" max="11268" width="8.85546875" style="83" customWidth="1"/>
    <col min="11269" max="11269" width="9.28515625" style="83" customWidth="1"/>
    <col min="11270" max="11274" width="16" style="83" customWidth="1"/>
    <col min="11275" max="11520" width="9.140625" style="83"/>
    <col min="11521" max="11521" width="42.42578125" style="83" customWidth="1"/>
    <col min="11522" max="11522" width="46.42578125" style="83" customWidth="1"/>
    <col min="11523" max="11523" width="10.140625" style="83" customWidth="1"/>
    <col min="11524" max="11524" width="8.85546875" style="83" customWidth="1"/>
    <col min="11525" max="11525" width="9.28515625" style="83" customWidth="1"/>
    <col min="11526" max="11530" width="16" style="83" customWidth="1"/>
    <col min="11531" max="11776" width="9.140625" style="83"/>
    <col min="11777" max="11777" width="42.42578125" style="83" customWidth="1"/>
    <col min="11778" max="11778" width="46.42578125" style="83" customWidth="1"/>
    <col min="11779" max="11779" width="10.140625" style="83" customWidth="1"/>
    <col min="11780" max="11780" width="8.85546875" style="83" customWidth="1"/>
    <col min="11781" max="11781" width="9.28515625" style="83" customWidth="1"/>
    <col min="11782" max="11786" width="16" style="83" customWidth="1"/>
    <col min="11787" max="12032" width="9.140625" style="83"/>
    <col min="12033" max="12033" width="42.42578125" style="83" customWidth="1"/>
    <col min="12034" max="12034" width="46.42578125" style="83" customWidth="1"/>
    <col min="12035" max="12035" width="10.140625" style="83" customWidth="1"/>
    <col min="12036" max="12036" width="8.85546875" style="83" customWidth="1"/>
    <col min="12037" max="12037" width="9.28515625" style="83" customWidth="1"/>
    <col min="12038" max="12042" width="16" style="83" customWidth="1"/>
    <col min="12043" max="12288" width="9.140625" style="83"/>
    <col min="12289" max="12289" width="42.42578125" style="83" customWidth="1"/>
    <col min="12290" max="12290" width="46.42578125" style="83" customWidth="1"/>
    <col min="12291" max="12291" width="10.140625" style="83" customWidth="1"/>
    <col min="12292" max="12292" width="8.85546875" style="83" customWidth="1"/>
    <col min="12293" max="12293" width="9.28515625" style="83" customWidth="1"/>
    <col min="12294" max="12298" width="16" style="83" customWidth="1"/>
    <col min="12299" max="12544" width="9.140625" style="83"/>
    <col min="12545" max="12545" width="42.42578125" style="83" customWidth="1"/>
    <col min="12546" max="12546" width="46.42578125" style="83" customWidth="1"/>
    <col min="12547" max="12547" width="10.140625" style="83" customWidth="1"/>
    <col min="12548" max="12548" width="8.85546875" style="83" customWidth="1"/>
    <col min="12549" max="12549" width="9.28515625" style="83" customWidth="1"/>
    <col min="12550" max="12554" width="16" style="83" customWidth="1"/>
    <col min="12555" max="12800" width="9.140625" style="83"/>
    <col min="12801" max="12801" width="42.42578125" style="83" customWidth="1"/>
    <col min="12802" max="12802" width="46.42578125" style="83" customWidth="1"/>
    <col min="12803" max="12803" width="10.140625" style="83" customWidth="1"/>
    <col min="12804" max="12804" width="8.85546875" style="83" customWidth="1"/>
    <col min="12805" max="12805" width="9.28515625" style="83" customWidth="1"/>
    <col min="12806" max="12810" width="16" style="83" customWidth="1"/>
    <col min="12811" max="13056" width="9.140625" style="83"/>
    <col min="13057" max="13057" width="42.42578125" style="83" customWidth="1"/>
    <col min="13058" max="13058" width="46.42578125" style="83" customWidth="1"/>
    <col min="13059" max="13059" width="10.140625" style="83" customWidth="1"/>
    <col min="13060" max="13060" width="8.85546875" style="83" customWidth="1"/>
    <col min="13061" max="13061" width="9.28515625" style="83" customWidth="1"/>
    <col min="13062" max="13066" width="16" style="83" customWidth="1"/>
    <col min="13067" max="13312" width="9.140625" style="83"/>
    <col min="13313" max="13313" width="42.42578125" style="83" customWidth="1"/>
    <col min="13314" max="13314" width="46.42578125" style="83" customWidth="1"/>
    <col min="13315" max="13315" width="10.140625" style="83" customWidth="1"/>
    <col min="13316" max="13316" width="8.85546875" style="83" customWidth="1"/>
    <col min="13317" max="13317" width="9.28515625" style="83" customWidth="1"/>
    <col min="13318" max="13322" width="16" style="83" customWidth="1"/>
    <col min="13323" max="13568" width="9.140625" style="83"/>
    <col min="13569" max="13569" width="42.42578125" style="83" customWidth="1"/>
    <col min="13570" max="13570" width="46.42578125" style="83" customWidth="1"/>
    <col min="13571" max="13571" width="10.140625" style="83" customWidth="1"/>
    <col min="13572" max="13572" width="8.85546875" style="83" customWidth="1"/>
    <col min="13573" max="13573" width="9.28515625" style="83" customWidth="1"/>
    <col min="13574" max="13578" width="16" style="83" customWidth="1"/>
    <col min="13579" max="13824" width="9.140625" style="83"/>
    <col min="13825" max="13825" width="42.42578125" style="83" customWidth="1"/>
    <col min="13826" max="13826" width="46.42578125" style="83" customWidth="1"/>
    <col min="13827" max="13827" width="10.140625" style="83" customWidth="1"/>
    <col min="13828" max="13828" width="8.85546875" style="83" customWidth="1"/>
    <col min="13829" max="13829" width="9.28515625" style="83" customWidth="1"/>
    <col min="13830" max="13834" width="16" style="83" customWidth="1"/>
    <col min="13835" max="14080" width="9.140625" style="83"/>
    <col min="14081" max="14081" width="42.42578125" style="83" customWidth="1"/>
    <col min="14082" max="14082" width="46.42578125" style="83" customWidth="1"/>
    <col min="14083" max="14083" width="10.140625" style="83" customWidth="1"/>
    <col min="14084" max="14084" width="8.85546875" style="83" customWidth="1"/>
    <col min="14085" max="14085" width="9.28515625" style="83" customWidth="1"/>
    <col min="14086" max="14090" width="16" style="83" customWidth="1"/>
    <col min="14091" max="14336" width="9.140625" style="83"/>
    <col min="14337" max="14337" width="42.42578125" style="83" customWidth="1"/>
    <col min="14338" max="14338" width="46.42578125" style="83" customWidth="1"/>
    <col min="14339" max="14339" width="10.140625" style="83" customWidth="1"/>
    <col min="14340" max="14340" width="8.85546875" style="83" customWidth="1"/>
    <col min="14341" max="14341" width="9.28515625" style="83" customWidth="1"/>
    <col min="14342" max="14346" width="16" style="83" customWidth="1"/>
    <col min="14347" max="14592" width="9.140625" style="83"/>
    <col min="14593" max="14593" width="42.42578125" style="83" customWidth="1"/>
    <col min="14594" max="14594" width="46.42578125" style="83" customWidth="1"/>
    <col min="14595" max="14595" width="10.140625" style="83" customWidth="1"/>
    <col min="14596" max="14596" width="8.85546875" style="83" customWidth="1"/>
    <col min="14597" max="14597" width="9.28515625" style="83" customWidth="1"/>
    <col min="14598" max="14602" width="16" style="83" customWidth="1"/>
    <col min="14603" max="14848" width="9.140625" style="83"/>
    <col min="14849" max="14849" width="42.42578125" style="83" customWidth="1"/>
    <col min="14850" max="14850" width="46.42578125" style="83" customWidth="1"/>
    <col min="14851" max="14851" width="10.140625" style="83" customWidth="1"/>
    <col min="14852" max="14852" width="8.85546875" style="83" customWidth="1"/>
    <col min="14853" max="14853" width="9.28515625" style="83" customWidth="1"/>
    <col min="14854" max="14858" width="16" style="83" customWidth="1"/>
    <col min="14859" max="15104" width="9.140625" style="83"/>
    <col min="15105" max="15105" width="42.42578125" style="83" customWidth="1"/>
    <col min="15106" max="15106" width="46.42578125" style="83" customWidth="1"/>
    <col min="15107" max="15107" width="10.140625" style="83" customWidth="1"/>
    <col min="15108" max="15108" width="8.85546875" style="83" customWidth="1"/>
    <col min="15109" max="15109" width="9.28515625" style="83" customWidth="1"/>
    <col min="15110" max="15114" width="16" style="83" customWidth="1"/>
    <col min="15115" max="15360" width="9.140625" style="83"/>
    <col min="15361" max="15361" width="42.42578125" style="83" customWidth="1"/>
    <col min="15362" max="15362" width="46.42578125" style="83" customWidth="1"/>
    <col min="15363" max="15363" width="10.140625" style="83" customWidth="1"/>
    <col min="15364" max="15364" width="8.85546875" style="83" customWidth="1"/>
    <col min="15365" max="15365" width="9.28515625" style="83" customWidth="1"/>
    <col min="15366" max="15370" width="16" style="83" customWidth="1"/>
    <col min="15371" max="15616" width="9.140625" style="83"/>
    <col min="15617" max="15617" width="42.42578125" style="83" customWidth="1"/>
    <col min="15618" max="15618" width="46.42578125" style="83" customWidth="1"/>
    <col min="15619" max="15619" width="10.140625" style="83" customWidth="1"/>
    <col min="15620" max="15620" width="8.85546875" style="83" customWidth="1"/>
    <col min="15621" max="15621" width="9.28515625" style="83" customWidth="1"/>
    <col min="15622" max="15626" width="16" style="83" customWidth="1"/>
    <col min="15627" max="15872" width="9.140625" style="83"/>
    <col min="15873" max="15873" width="42.42578125" style="83" customWidth="1"/>
    <col min="15874" max="15874" width="46.42578125" style="83" customWidth="1"/>
    <col min="15875" max="15875" width="10.140625" style="83" customWidth="1"/>
    <col min="15876" max="15876" width="8.85546875" style="83" customWidth="1"/>
    <col min="15877" max="15877" width="9.28515625" style="83" customWidth="1"/>
    <col min="15878" max="15882" width="16" style="83" customWidth="1"/>
    <col min="15883" max="16128" width="9.140625" style="83"/>
    <col min="16129" max="16129" width="42.42578125" style="83" customWidth="1"/>
    <col min="16130" max="16130" width="46.42578125" style="83" customWidth="1"/>
    <col min="16131" max="16131" width="10.140625" style="83" customWidth="1"/>
    <col min="16132" max="16132" width="8.85546875" style="83" customWidth="1"/>
    <col min="16133" max="16133" width="9.28515625" style="83" customWidth="1"/>
    <col min="16134" max="16138" width="16" style="83" customWidth="1"/>
    <col min="16139" max="16384" width="9.140625" style="83"/>
  </cols>
  <sheetData>
    <row r="1" spans="1:10" s="67" customFormat="1" ht="21.75" customHeight="1">
      <c r="A1" s="605" t="str">
        <f>'Elenco P.I.'!B2</f>
        <v>Comune di Arborea</v>
      </c>
      <c r="B1" s="606"/>
      <c r="C1" s="606"/>
      <c r="D1" s="606"/>
      <c r="E1" s="606"/>
      <c r="F1" s="606"/>
      <c r="G1" s="606"/>
      <c r="H1" s="606"/>
      <c r="I1" s="606"/>
      <c r="J1" s="607"/>
    </row>
    <row r="2" spans="1:10" s="67" customFormat="1" ht="19.5" customHeight="1">
      <c r="A2" s="68" t="s">
        <v>0</v>
      </c>
      <c r="B2" s="69"/>
      <c r="C2" s="70"/>
      <c r="D2" s="70"/>
      <c r="E2" s="70"/>
      <c r="F2" s="71" t="s">
        <v>225</v>
      </c>
      <c r="G2" s="71" t="s">
        <v>226</v>
      </c>
      <c r="H2" s="70"/>
      <c r="I2" s="71" t="s">
        <v>227</v>
      </c>
      <c r="J2" s="72"/>
    </row>
    <row r="3" spans="1:10" s="67" customFormat="1" ht="19.5" customHeight="1">
      <c r="A3" s="68" t="s">
        <v>228</v>
      </c>
      <c r="B3" s="73"/>
      <c r="C3" s="70"/>
      <c r="D3" s="70"/>
      <c r="E3" s="70"/>
      <c r="F3" s="74"/>
      <c r="G3" s="74"/>
      <c r="H3" s="70"/>
      <c r="I3" s="75">
        <v>2021</v>
      </c>
      <c r="J3" s="72"/>
    </row>
    <row r="4" spans="1:10" s="67" customFormat="1" ht="19.5" customHeight="1">
      <c r="A4" s="68" t="s">
        <v>229</v>
      </c>
      <c r="B4" s="76"/>
      <c r="C4" s="70"/>
      <c r="D4" s="70"/>
      <c r="E4" s="70"/>
      <c r="F4" s="70"/>
      <c r="G4" s="70"/>
      <c r="H4" s="70"/>
      <c r="I4" s="70"/>
      <c r="J4" s="72"/>
    </row>
    <row r="5" spans="1:10" ht="9.75" customHeight="1">
      <c r="A5" s="77"/>
      <c r="B5" s="78"/>
      <c r="C5" s="79"/>
      <c r="D5" s="79"/>
      <c r="E5" s="79"/>
      <c r="F5" s="79"/>
      <c r="G5" s="80"/>
      <c r="H5" s="81"/>
      <c r="I5" s="81"/>
      <c r="J5" s="82"/>
    </row>
    <row r="6" spans="1:10" ht="12.75" customHeight="1">
      <c r="A6" s="608" t="s">
        <v>230</v>
      </c>
      <c r="B6" s="608"/>
      <c r="C6" s="608"/>
      <c r="D6" s="608"/>
      <c r="E6" s="608"/>
      <c r="F6" s="610" t="s">
        <v>231</v>
      </c>
      <c r="G6" s="610"/>
      <c r="H6" s="610"/>
      <c r="I6" s="610"/>
      <c r="J6" s="610"/>
    </row>
    <row r="7" spans="1:10" ht="15.75" customHeight="1">
      <c r="A7" s="609"/>
      <c r="B7" s="609"/>
      <c r="C7" s="609"/>
      <c r="D7" s="609"/>
      <c r="E7" s="609"/>
      <c r="F7" s="401">
        <v>1</v>
      </c>
      <c r="G7" s="401">
        <v>2</v>
      </c>
      <c r="H7" s="401">
        <v>3</v>
      </c>
      <c r="I7" s="401">
        <v>4</v>
      </c>
      <c r="J7" s="401">
        <v>5</v>
      </c>
    </row>
    <row r="8" spans="1:10" ht="15.75" customHeight="1">
      <c r="A8" s="609"/>
      <c r="B8" s="609"/>
      <c r="C8" s="609"/>
      <c r="D8" s="609"/>
      <c r="E8" s="609"/>
      <c r="F8" s="85" t="s">
        <v>232</v>
      </c>
      <c r="G8" s="85" t="s">
        <v>233</v>
      </c>
      <c r="H8" s="86" t="s">
        <v>234</v>
      </c>
      <c r="I8" s="86" t="s">
        <v>235</v>
      </c>
      <c r="J8" s="86" t="s">
        <v>236</v>
      </c>
    </row>
    <row r="9" spans="1:10" ht="4.5" customHeight="1">
      <c r="A9" s="611"/>
      <c r="B9" s="611"/>
      <c r="C9" s="611"/>
      <c r="D9" s="611"/>
      <c r="E9" s="611"/>
      <c r="F9" s="611"/>
      <c r="G9" s="611"/>
      <c r="H9" s="611"/>
      <c r="I9" s="611"/>
      <c r="J9" s="611"/>
    </row>
    <row r="10" spans="1:10" ht="32.25" customHeight="1">
      <c r="A10" s="87" t="s">
        <v>237</v>
      </c>
      <c r="B10" s="87" t="s">
        <v>238</v>
      </c>
      <c r="C10" s="88" t="s">
        <v>239</v>
      </c>
      <c r="D10" s="88" t="s">
        <v>240</v>
      </c>
      <c r="E10" s="88" t="s">
        <v>241</v>
      </c>
      <c r="F10" s="88" t="s">
        <v>242</v>
      </c>
      <c r="G10" s="88" t="s">
        <v>57</v>
      </c>
      <c r="H10" s="88" t="s">
        <v>243</v>
      </c>
      <c r="I10" s="88" t="s">
        <v>244</v>
      </c>
      <c r="J10" s="88" t="s">
        <v>245</v>
      </c>
    </row>
    <row r="11" spans="1:10" ht="84" customHeight="1">
      <c r="A11" s="89" t="str">
        <f>Tecnico!B16</f>
        <v>Assicurare un'efficace acquisizione, gestione e programmazione delle risorse finanziarie dell'ente al fine di garantire la qualità dei servizi svolti e il rispetto dei piani e dei programmi della politica</v>
      </c>
      <c r="B11" s="90"/>
      <c r="C11" s="91"/>
      <c r="D11" s="92">
        <f t="shared" ref="D11:D20" si="0">E11/100</f>
        <v>0</v>
      </c>
      <c r="E11" s="93"/>
      <c r="F11" s="94" t="str">
        <f>IF(E11&lt;=20,"X","")</f>
        <v>X</v>
      </c>
      <c r="G11" s="94" t="str">
        <f>IF(AND(E11&gt;20,E11&lt;=50),"X","")</f>
        <v/>
      </c>
      <c r="H11" s="94" t="str">
        <f>IF(AND(E11&gt;50,E11&lt;=70),"X","")</f>
        <v/>
      </c>
      <c r="I11" s="94" t="str">
        <f>IF(AND(E11&gt;70,E11&lt;=90),"X","")</f>
        <v/>
      </c>
      <c r="J11" s="94" t="str">
        <f>IF(AND(E11&gt;90,E11&lt;=100),"X","")</f>
        <v/>
      </c>
    </row>
    <row r="12" spans="1:10" ht="104.25" customHeight="1">
      <c r="A12" s="89" t="str">
        <f>Tecnico!B17</f>
        <v>Attuazione delle misure previste dalla normativa  e del PTPC dell'ente in materia di Anticorruzione</v>
      </c>
      <c r="B12" s="96"/>
      <c r="C12" s="91"/>
      <c r="D12" s="92">
        <f t="shared" si="0"/>
        <v>0</v>
      </c>
      <c r="E12" s="93"/>
      <c r="F12" s="94" t="str">
        <f t="shared" ref="F12:F20" si="1">IF(E12&lt;=20,"X","")</f>
        <v>X</v>
      </c>
      <c r="G12" s="94" t="str">
        <f t="shared" ref="G12:G20" si="2">IF(AND(E12&gt;20,E12&lt;=50),"X","")</f>
        <v/>
      </c>
      <c r="H12" s="94" t="str">
        <f t="shared" ref="H12:H20" si="3">IF(AND(E12&gt;50,E12&lt;=70),"X","")</f>
        <v/>
      </c>
      <c r="I12" s="94" t="str">
        <f t="shared" ref="I12:I20" si="4">IF(AND(E12&gt;70,E12&lt;=90),"X","")</f>
        <v/>
      </c>
      <c r="J12" s="94" t="str">
        <f t="shared" ref="J12:J20" si="5">IF(AND(E12&gt;90,E12&lt;=100),"X","")</f>
        <v/>
      </c>
    </row>
    <row r="13" spans="1:10" ht="68.25" customHeight="1">
      <c r="A13" s="89" t="str">
        <f>Tecnico!B18</f>
        <v xml:space="preserve">Attuazione delle misure previste dalla normativa  dell'ente in materia di trasparenza </v>
      </c>
      <c r="B13" s="96"/>
      <c r="C13" s="93"/>
      <c r="D13" s="92">
        <f t="shared" si="0"/>
        <v>0</v>
      </c>
      <c r="E13" s="93"/>
      <c r="F13" s="94" t="str">
        <f t="shared" si="1"/>
        <v>X</v>
      </c>
      <c r="G13" s="94" t="str">
        <f t="shared" si="2"/>
        <v/>
      </c>
      <c r="H13" s="94" t="str">
        <f t="shared" si="3"/>
        <v/>
      </c>
      <c r="I13" s="94" t="str">
        <f t="shared" si="4"/>
        <v/>
      </c>
      <c r="J13" s="94" t="str">
        <f t="shared" si="5"/>
        <v/>
      </c>
    </row>
    <row r="14" spans="1:10" ht="75" customHeight="1">
      <c r="A14" s="89" t="str">
        <f>Tecnico!B19</f>
        <v>Assicurare un elevato standard degli atti amministrativi finalizzato a garantire la legittimità, regolarità e correttezza dell’azione amministrativa nonche di regolarità contabile degli atti mediante l'attuazione dei controlli cosi come previsto nel numero e con le modalità programmate nel regolamento sui controlli interni adottato dall'ente.</v>
      </c>
      <c r="B14" s="96"/>
      <c r="C14" s="93"/>
      <c r="D14" s="92">
        <f t="shared" si="0"/>
        <v>0</v>
      </c>
      <c r="E14" s="93"/>
      <c r="F14" s="94" t="str">
        <f t="shared" si="1"/>
        <v>X</v>
      </c>
      <c r="G14" s="94" t="str">
        <f t="shared" si="2"/>
        <v/>
      </c>
      <c r="H14" s="94" t="str">
        <f t="shared" si="3"/>
        <v/>
      </c>
      <c r="I14" s="94" t="str">
        <f t="shared" si="4"/>
        <v/>
      </c>
      <c r="J14" s="94" t="str">
        <f t="shared" si="5"/>
        <v/>
      </c>
    </row>
    <row r="15" spans="1:10" ht="80.25" customHeight="1">
      <c r="A15" s="89" t="str">
        <f>Tecnico!B20</f>
        <v>Informatizzazione</v>
      </c>
      <c r="B15" s="96"/>
      <c r="C15" s="93"/>
      <c r="D15" s="92">
        <f t="shared" si="0"/>
        <v>0</v>
      </c>
      <c r="E15" s="93"/>
      <c r="F15" s="94" t="str">
        <f t="shared" si="1"/>
        <v>X</v>
      </c>
      <c r="G15" s="94" t="str">
        <f t="shared" si="2"/>
        <v/>
      </c>
      <c r="H15" s="94" t="str">
        <f t="shared" si="3"/>
        <v/>
      </c>
      <c r="I15" s="94" t="str">
        <f t="shared" si="4"/>
        <v/>
      </c>
      <c r="J15" s="94" t="str">
        <f t="shared" si="5"/>
        <v/>
      </c>
    </row>
    <row r="16" spans="1:10" ht="89.25" hidden="1" customHeight="1">
      <c r="A16" s="89">
        <f>Tecnico!B21</f>
        <v>0</v>
      </c>
      <c r="B16" s="96"/>
      <c r="C16" s="93"/>
      <c r="D16" s="92">
        <f t="shared" si="0"/>
        <v>0</v>
      </c>
      <c r="E16" s="93"/>
      <c r="F16" s="94" t="str">
        <f t="shared" si="1"/>
        <v>X</v>
      </c>
      <c r="G16" s="94" t="str">
        <f t="shared" si="2"/>
        <v/>
      </c>
      <c r="H16" s="94" t="str">
        <f t="shared" si="3"/>
        <v/>
      </c>
      <c r="I16" s="94" t="str">
        <f t="shared" si="4"/>
        <v/>
      </c>
      <c r="J16" s="94" t="str">
        <f t="shared" si="5"/>
        <v/>
      </c>
    </row>
    <row r="17" spans="1:10" ht="78" hidden="1" customHeight="1">
      <c r="A17" s="89">
        <f>Tecnico!B22</f>
        <v>0</v>
      </c>
      <c r="B17" s="89"/>
      <c r="C17" s="93"/>
      <c r="D17" s="92">
        <f t="shared" si="0"/>
        <v>0</v>
      </c>
      <c r="E17" s="93"/>
      <c r="F17" s="94" t="str">
        <f t="shared" si="1"/>
        <v>X</v>
      </c>
      <c r="G17" s="94" t="str">
        <f t="shared" si="2"/>
        <v/>
      </c>
      <c r="H17" s="94" t="str">
        <f t="shared" si="3"/>
        <v/>
      </c>
      <c r="I17" s="94" t="str">
        <f t="shared" si="4"/>
        <v/>
      </c>
      <c r="J17" s="94" t="str">
        <f t="shared" si="5"/>
        <v/>
      </c>
    </row>
    <row r="18" spans="1:10" ht="26.25" hidden="1" customHeight="1">
      <c r="A18" s="89">
        <f>Tecnico!B23</f>
        <v>0</v>
      </c>
      <c r="B18" s="96"/>
      <c r="C18" s="93"/>
      <c r="D18" s="92">
        <f t="shared" si="0"/>
        <v>0</v>
      </c>
      <c r="E18" s="93"/>
      <c r="F18" s="94" t="str">
        <f t="shared" si="1"/>
        <v>X</v>
      </c>
      <c r="G18" s="94" t="str">
        <f t="shared" si="2"/>
        <v/>
      </c>
      <c r="H18" s="94" t="str">
        <f t="shared" si="3"/>
        <v/>
      </c>
      <c r="I18" s="94" t="str">
        <f t="shared" si="4"/>
        <v/>
      </c>
      <c r="J18" s="94" t="str">
        <f t="shared" si="5"/>
        <v/>
      </c>
    </row>
    <row r="19" spans="1:10" ht="26.25" hidden="1" customHeight="1">
      <c r="A19" s="89">
        <f>Tecnico!B24</f>
        <v>0</v>
      </c>
      <c r="B19" s="96"/>
      <c r="C19" s="93"/>
      <c r="D19" s="92">
        <f t="shared" si="0"/>
        <v>0</v>
      </c>
      <c r="E19" s="93"/>
      <c r="F19" s="94" t="str">
        <f t="shared" si="1"/>
        <v>X</v>
      </c>
      <c r="G19" s="94" t="str">
        <f t="shared" si="2"/>
        <v/>
      </c>
      <c r="H19" s="94" t="str">
        <f t="shared" si="3"/>
        <v/>
      </c>
      <c r="I19" s="94" t="str">
        <f t="shared" si="4"/>
        <v/>
      </c>
      <c r="J19" s="94" t="str">
        <f t="shared" si="5"/>
        <v/>
      </c>
    </row>
    <row r="20" spans="1:10" ht="26.25" hidden="1" customHeight="1">
      <c r="A20" s="89">
        <f>Tecnico!B25</f>
        <v>0</v>
      </c>
      <c r="B20" s="96"/>
      <c r="C20" s="93"/>
      <c r="D20" s="92">
        <f t="shared" si="0"/>
        <v>0</v>
      </c>
      <c r="E20" s="93"/>
      <c r="F20" s="94" t="str">
        <f t="shared" si="1"/>
        <v>X</v>
      </c>
      <c r="G20" s="94" t="str">
        <f t="shared" si="2"/>
        <v/>
      </c>
      <c r="H20" s="94" t="str">
        <f t="shared" si="3"/>
        <v/>
      </c>
      <c r="I20" s="94" t="str">
        <f t="shared" si="4"/>
        <v/>
      </c>
      <c r="J20" s="94" t="str">
        <f t="shared" si="5"/>
        <v/>
      </c>
    </row>
    <row r="21" spans="1:10">
      <c r="A21" s="97" t="s">
        <v>246</v>
      </c>
      <c r="B21" s="98" t="str">
        <f>IF(C21=60,"Pesatura Adeguata","Pesatura Inadeguata")</f>
        <v>Pesatura Inadeguata</v>
      </c>
      <c r="C21" s="99">
        <f>SUM(C11:C20)</f>
        <v>0</v>
      </c>
      <c r="D21" s="99"/>
      <c r="E21" s="100" t="e">
        <f>SUM(G21:J21)/C21</f>
        <v>#DIV/0!</v>
      </c>
      <c r="F21" s="101"/>
      <c r="G21" s="102">
        <f>IF(G11="x",C11*D11)+IF(G12="x",C12*D12)+IF(G13="x",C13*D13)+IF(G14="x",C14*D14)+IF(G15="x",C15*D15)+IF(G16="x",C16*D16)+IF(G17="x",C17*D17)+IF(G18="x",C18*D18)+IF(G19="x",C19*D19)+IF(G20="x",C20*D20)</f>
        <v>0</v>
      </c>
      <c r="H21" s="102">
        <f>IF(H11="x",C11*D11)+IF(H12="x",C12*D12)+IF(H13="x",C13*D13)+IF(H14="x",C14*D14)+IF(H15="x",C15*D15)+IF(H16="x",C16*D16)+IF(H17="x",C17*D17)+IF(H18="x",C18*D18)+IF(H19="x",C19*D19)+IF(H20="x",C20*D20)</f>
        <v>0</v>
      </c>
      <c r="I21" s="102">
        <f>IF(I11="x",C11*D11)+IF(I12="x",C12*D12)+IF(I13="x",C13*D13)+IF(I14="x",C14*D14)+IF(I15="x",C15*D15)+IF(I16="x",C16*D16)+IF(I17="x",C17*D17)+IF(I18="x",C18*D18)+IF(I19="x",C19*D19)+IF(I20="x",C20*D20)</f>
        <v>0</v>
      </c>
      <c r="J21" s="102">
        <f>IF(J11="x",C11*D11)+IF(J12="x",C12*D12)+IF(J13="x",C13*D13)+IF(J14="x",C14*D14)+IF(J15="x",C15*D15)+IF(J16="x",C16*D16)+IF(J17="x",C17*D17)+IF(J18="x",C18*D18)+IF(J19="x",C19*D19)+IF(J19="x",C19*D19)</f>
        <v>0</v>
      </c>
    </row>
    <row r="22" spans="1:10" ht="3" customHeight="1">
      <c r="A22" s="611"/>
      <c r="B22" s="612"/>
      <c r="C22" s="612"/>
      <c r="D22" s="402"/>
      <c r="E22" s="611"/>
      <c r="F22" s="612"/>
      <c r="G22" s="612"/>
      <c r="H22" s="611"/>
      <c r="I22" s="612"/>
      <c r="J22" s="612"/>
    </row>
    <row r="23" spans="1:10" ht="42" customHeight="1">
      <c r="A23" s="87" t="s">
        <v>247</v>
      </c>
      <c r="B23" s="87" t="s">
        <v>238</v>
      </c>
      <c r="C23" s="88" t="s">
        <v>239</v>
      </c>
      <c r="D23" s="88" t="s">
        <v>240</v>
      </c>
      <c r="E23" s="88" t="s">
        <v>241</v>
      </c>
      <c r="F23" s="88" t="s">
        <v>242</v>
      </c>
      <c r="G23" s="88" t="s">
        <v>57</v>
      </c>
      <c r="H23" s="88" t="s">
        <v>243</v>
      </c>
      <c r="I23" s="88" t="s">
        <v>244</v>
      </c>
      <c r="J23" s="88" t="s">
        <v>245</v>
      </c>
    </row>
    <row r="24" spans="1:10" s="105" customFormat="1" ht="28.5" customHeight="1">
      <c r="A24" s="96" t="str">
        <f>Tecnico!B32</f>
        <v>Garantire il controllo effettivo da parte della stazione appaltante sull’esecuzione delle prestazioni</v>
      </c>
      <c r="B24" s="95"/>
      <c r="C24" s="104">
        <v>20</v>
      </c>
      <c r="D24" s="92">
        <f>E24/100</f>
        <v>0</v>
      </c>
      <c r="E24" s="93"/>
      <c r="F24" s="94" t="str">
        <f t="shared" ref="F24:F34" si="6">IF(E24&lt;=20,"X","")</f>
        <v>X</v>
      </c>
      <c r="G24" s="94" t="str">
        <f t="shared" ref="G24:G34" si="7">IF(AND(E24&gt;20,E24&lt;=50),"X","")</f>
        <v/>
      </c>
      <c r="H24" s="94" t="str">
        <f t="shared" ref="H24:H34" si="8">IF(AND(E24&gt;50,E24&lt;=70),"X","")</f>
        <v/>
      </c>
      <c r="I24" s="94" t="str">
        <f t="shared" ref="I24:I34" si="9">IF(AND(E24&gt;70,E24&lt;=90),"X","")</f>
        <v/>
      </c>
      <c r="J24" s="94" t="str">
        <f>IF(AND(E24&gt;90,E24&lt;=100),"X","")</f>
        <v/>
      </c>
    </row>
    <row r="25" spans="1:10" s="105" customFormat="1" ht="21.75" customHeight="1">
      <c r="A25" s="96"/>
      <c r="B25" s="96"/>
      <c r="C25" s="104"/>
      <c r="D25" s="92">
        <f t="shared" ref="D25:D31" si="10">E25/100</f>
        <v>0</v>
      </c>
      <c r="E25" s="93"/>
      <c r="F25" s="94" t="str">
        <f t="shared" si="6"/>
        <v>X</v>
      </c>
      <c r="G25" s="94" t="str">
        <f t="shared" si="7"/>
        <v/>
      </c>
      <c r="H25" s="94" t="str">
        <f t="shared" si="8"/>
        <v/>
      </c>
      <c r="I25" s="94" t="str">
        <f t="shared" si="9"/>
        <v/>
      </c>
      <c r="J25" s="94" t="str">
        <f t="shared" ref="J25:J31" si="11">IF(AND(E25&gt;90,E25&lt;=100),"X","")</f>
        <v/>
      </c>
    </row>
    <row r="26" spans="1:10" s="105" customFormat="1" ht="27" customHeight="1">
      <c r="A26" s="96"/>
      <c r="B26" s="96"/>
      <c r="C26" s="104"/>
      <c r="D26" s="92">
        <f t="shared" si="10"/>
        <v>0</v>
      </c>
      <c r="E26" s="93"/>
      <c r="F26" s="94" t="str">
        <f t="shared" si="6"/>
        <v>X</v>
      </c>
      <c r="G26" s="94" t="str">
        <f t="shared" si="7"/>
        <v/>
      </c>
      <c r="H26" s="94" t="str">
        <f t="shared" si="8"/>
        <v/>
      </c>
      <c r="I26" s="94" t="str">
        <f t="shared" si="9"/>
        <v/>
      </c>
      <c r="J26" s="94" t="str">
        <f t="shared" si="11"/>
        <v/>
      </c>
    </row>
    <row r="27" spans="1:10" s="105" customFormat="1" ht="27" customHeight="1">
      <c r="A27" s="96"/>
      <c r="B27" s="96"/>
      <c r="C27" s="104"/>
      <c r="D27" s="92">
        <f t="shared" si="10"/>
        <v>0</v>
      </c>
      <c r="E27" s="93"/>
      <c r="F27" s="94" t="str">
        <f t="shared" si="6"/>
        <v>X</v>
      </c>
      <c r="G27" s="94" t="str">
        <f t="shared" si="7"/>
        <v/>
      </c>
      <c r="H27" s="94" t="str">
        <f t="shared" si="8"/>
        <v/>
      </c>
      <c r="I27" s="94" t="str">
        <f t="shared" si="9"/>
        <v/>
      </c>
      <c r="J27" s="94" t="str">
        <f t="shared" si="11"/>
        <v/>
      </c>
    </row>
    <row r="28" spans="1:10" s="105" customFormat="1" ht="27" customHeight="1">
      <c r="A28" s="96"/>
      <c r="B28" s="96"/>
      <c r="C28" s="106"/>
      <c r="D28" s="92">
        <f t="shared" si="10"/>
        <v>0</v>
      </c>
      <c r="E28" s="93"/>
      <c r="F28" s="94" t="str">
        <f t="shared" si="6"/>
        <v>X</v>
      </c>
      <c r="G28" s="94" t="str">
        <f t="shared" si="7"/>
        <v/>
      </c>
      <c r="H28" s="94" t="str">
        <f t="shared" si="8"/>
        <v/>
      </c>
      <c r="I28" s="94" t="str">
        <f t="shared" si="9"/>
        <v/>
      </c>
      <c r="J28" s="94" t="str">
        <f t="shared" si="11"/>
        <v/>
      </c>
    </row>
    <row r="29" spans="1:10" s="105" customFormat="1" ht="27" customHeight="1">
      <c r="A29" s="96"/>
      <c r="B29" s="96"/>
      <c r="C29" s="106"/>
      <c r="D29" s="92">
        <f t="shared" si="10"/>
        <v>0</v>
      </c>
      <c r="E29" s="93"/>
      <c r="F29" s="94" t="str">
        <f t="shared" si="6"/>
        <v>X</v>
      </c>
      <c r="G29" s="94" t="str">
        <f t="shared" si="7"/>
        <v/>
      </c>
      <c r="H29" s="94" t="str">
        <f t="shared" si="8"/>
        <v/>
      </c>
      <c r="I29" s="94" t="str">
        <f t="shared" si="9"/>
        <v/>
      </c>
      <c r="J29" s="94" t="str">
        <f t="shared" si="11"/>
        <v/>
      </c>
    </row>
    <row r="30" spans="1:10" s="105" customFormat="1" ht="27" customHeight="1">
      <c r="A30" s="96"/>
      <c r="B30" s="96"/>
      <c r="C30" s="106"/>
      <c r="D30" s="92">
        <f t="shared" si="10"/>
        <v>0</v>
      </c>
      <c r="E30" s="93"/>
      <c r="F30" s="94" t="str">
        <f t="shared" si="6"/>
        <v>X</v>
      </c>
      <c r="G30" s="94" t="str">
        <f t="shared" si="7"/>
        <v/>
      </c>
      <c r="H30" s="94" t="str">
        <f t="shared" si="8"/>
        <v/>
      </c>
      <c r="I30" s="94" t="str">
        <f t="shared" si="9"/>
        <v/>
      </c>
      <c r="J30" s="94" t="str">
        <f t="shared" si="11"/>
        <v/>
      </c>
    </row>
    <row r="31" spans="1:10" s="105" customFormat="1" ht="27" customHeight="1">
      <c r="A31" s="96"/>
      <c r="B31" s="96"/>
      <c r="C31" s="106"/>
      <c r="D31" s="92">
        <f t="shared" si="10"/>
        <v>0</v>
      </c>
      <c r="E31" s="93"/>
      <c r="F31" s="94" t="str">
        <f t="shared" si="6"/>
        <v>X</v>
      </c>
      <c r="G31" s="94" t="str">
        <f t="shared" si="7"/>
        <v/>
      </c>
      <c r="H31" s="94" t="str">
        <f t="shared" si="8"/>
        <v/>
      </c>
      <c r="I31" s="94" t="str">
        <f t="shared" si="9"/>
        <v/>
      </c>
      <c r="J31" s="94" t="str">
        <f t="shared" si="11"/>
        <v/>
      </c>
    </row>
    <row r="32" spans="1:10" ht="42" customHeight="1">
      <c r="A32" s="401" t="s">
        <v>248</v>
      </c>
      <c r="B32" s="401" t="s">
        <v>249</v>
      </c>
      <c r="C32" s="88" t="s">
        <v>239</v>
      </c>
      <c r="D32" s="88" t="s">
        <v>240</v>
      </c>
      <c r="E32" s="88" t="s">
        <v>241</v>
      </c>
      <c r="F32" s="107" t="s">
        <v>250</v>
      </c>
      <c r="G32" s="107" t="s">
        <v>251</v>
      </c>
      <c r="H32" s="107" t="s">
        <v>252</v>
      </c>
      <c r="I32" s="107" t="s">
        <v>253</v>
      </c>
      <c r="J32" s="107" t="s">
        <v>254</v>
      </c>
    </row>
    <row r="33" spans="1:11" s="105" customFormat="1" ht="49.5" customHeight="1">
      <c r="A33" s="96" t="s">
        <v>317</v>
      </c>
      <c r="B33" s="96" t="s">
        <v>377</v>
      </c>
      <c r="C33" s="106">
        <v>10</v>
      </c>
      <c r="D33" s="92">
        <f>E33/100</f>
        <v>0</v>
      </c>
      <c r="E33" s="93"/>
      <c r="F33" s="94" t="str">
        <f t="shared" si="6"/>
        <v>X</v>
      </c>
      <c r="G33" s="94" t="str">
        <f t="shared" si="7"/>
        <v/>
      </c>
      <c r="H33" s="94" t="str">
        <f t="shared" si="8"/>
        <v/>
      </c>
      <c r="I33" s="94" t="str">
        <f t="shared" si="9"/>
        <v/>
      </c>
      <c r="J33" s="94" t="str">
        <f t="shared" ref="J33:J39" si="12">IF(AND(E33&gt;90,E33&lt;=100),"X","")</f>
        <v/>
      </c>
    </row>
    <row r="34" spans="1:11" s="105" customFormat="1" ht="18.75" customHeight="1">
      <c r="A34" s="96"/>
      <c r="B34" s="96"/>
      <c r="C34" s="106"/>
      <c r="D34" s="92">
        <f t="shared" ref="D34:D39" si="13">E34/100</f>
        <v>0</v>
      </c>
      <c r="E34" s="93"/>
      <c r="F34" s="94" t="str">
        <f t="shared" si="6"/>
        <v>X</v>
      </c>
      <c r="G34" s="94" t="str">
        <f t="shared" si="7"/>
        <v/>
      </c>
      <c r="H34" s="94" t="str">
        <f t="shared" si="8"/>
        <v/>
      </c>
      <c r="I34" s="94" t="str">
        <f t="shared" si="9"/>
        <v/>
      </c>
      <c r="J34" s="94" t="str">
        <f t="shared" si="12"/>
        <v/>
      </c>
    </row>
    <row r="35" spans="1:11" s="105" customFormat="1" ht="18.75" customHeight="1">
      <c r="A35" s="96"/>
      <c r="B35" s="96"/>
      <c r="C35" s="106"/>
      <c r="D35" s="92">
        <f t="shared" si="13"/>
        <v>0</v>
      </c>
      <c r="E35" s="93"/>
      <c r="F35" s="94" t="str">
        <f>IF(E35&lt;=20,"X","")</f>
        <v>X</v>
      </c>
      <c r="G35" s="94" t="str">
        <f>IF(AND(E35&gt;20,E35&lt;=50),"X","")</f>
        <v/>
      </c>
      <c r="H35" s="94" t="str">
        <f>IF(AND(E35&gt;50,E35&lt;=70),"X","")</f>
        <v/>
      </c>
      <c r="I35" s="94" t="str">
        <f>IF(AND(E35&gt;70,E35&lt;=90),"X","")</f>
        <v/>
      </c>
      <c r="J35" s="94" t="str">
        <f t="shared" si="12"/>
        <v/>
      </c>
    </row>
    <row r="36" spans="1:11" s="105" customFormat="1" ht="18.75" customHeight="1">
      <c r="A36" s="96"/>
      <c r="B36" s="96"/>
      <c r="C36" s="106"/>
      <c r="D36" s="92">
        <f t="shared" si="13"/>
        <v>0</v>
      </c>
      <c r="E36" s="93"/>
      <c r="F36" s="94" t="str">
        <f>IF(E36&lt;=20,"X","")</f>
        <v>X</v>
      </c>
      <c r="G36" s="94" t="str">
        <f>IF(AND(E36&gt;20,E36&lt;=50),"X","")</f>
        <v/>
      </c>
      <c r="H36" s="94" t="str">
        <f>IF(AND(E36&gt;50,E36&lt;=70),"X","")</f>
        <v/>
      </c>
      <c r="I36" s="94" t="str">
        <f>IF(AND(E36&gt;70,E36&lt;=90),"X","")</f>
        <v/>
      </c>
      <c r="J36" s="94" t="str">
        <f t="shared" si="12"/>
        <v/>
      </c>
    </row>
    <row r="37" spans="1:11" s="105" customFormat="1" ht="18.75" customHeight="1">
      <c r="A37" s="96"/>
      <c r="B37" s="96"/>
      <c r="C37" s="106"/>
      <c r="D37" s="92">
        <f t="shared" si="13"/>
        <v>0</v>
      </c>
      <c r="E37" s="93"/>
      <c r="F37" s="94" t="str">
        <f>IF(E37&lt;=20,"X","")</f>
        <v>X</v>
      </c>
      <c r="G37" s="94" t="str">
        <f>IF(AND(E37&gt;20,E37&lt;=50),"X","")</f>
        <v/>
      </c>
      <c r="H37" s="94" t="str">
        <f>IF(AND(E37&gt;50,E37&lt;=70),"X","")</f>
        <v/>
      </c>
      <c r="I37" s="94" t="str">
        <f>IF(AND(E37&gt;70,E37&lt;=90),"X","")</f>
        <v/>
      </c>
      <c r="J37" s="94" t="str">
        <f t="shared" si="12"/>
        <v/>
      </c>
    </row>
    <row r="38" spans="1:11" s="105" customFormat="1" ht="18.75" customHeight="1">
      <c r="A38" s="96"/>
      <c r="B38" s="96"/>
      <c r="C38" s="106"/>
      <c r="D38" s="92">
        <f t="shared" si="13"/>
        <v>0</v>
      </c>
      <c r="E38" s="93"/>
      <c r="F38" s="94" t="str">
        <f>IF(E38&lt;=20,"X","")</f>
        <v>X</v>
      </c>
      <c r="G38" s="94" t="str">
        <f>IF(AND(E38&gt;20,E38&lt;=50),"X","")</f>
        <v/>
      </c>
      <c r="H38" s="94" t="str">
        <f>IF(AND(E38&gt;50,E38&lt;=70),"X","")</f>
        <v/>
      </c>
      <c r="I38" s="94" t="str">
        <f>IF(AND(E38&gt;70,E38&lt;=90),"X","")</f>
        <v/>
      </c>
      <c r="J38" s="94" t="str">
        <f t="shared" si="12"/>
        <v/>
      </c>
    </row>
    <row r="39" spans="1:11" s="105" customFormat="1" ht="18.75" customHeight="1">
      <c r="A39" s="96"/>
      <c r="B39" s="96"/>
      <c r="C39" s="106"/>
      <c r="D39" s="92">
        <f t="shared" si="13"/>
        <v>0</v>
      </c>
      <c r="E39" s="93"/>
      <c r="F39" s="94" t="str">
        <f>IF(E39&lt;=20,"X","")</f>
        <v>X</v>
      </c>
      <c r="G39" s="94" t="str">
        <f>IF(AND(E39&gt;20,E39&lt;=50),"X","")</f>
        <v/>
      </c>
      <c r="H39" s="94" t="str">
        <f>IF(AND(E39&gt;50,E39&lt;=70),"X","")</f>
        <v/>
      </c>
      <c r="I39" s="94" t="str">
        <f>IF(AND(E39&gt;70,E39&lt;=90),"X","")</f>
        <v/>
      </c>
      <c r="J39" s="94" t="str">
        <f t="shared" si="12"/>
        <v/>
      </c>
    </row>
    <row r="40" spans="1:11" ht="25.5">
      <c r="A40" s="97" t="s">
        <v>255</v>
      </c>
      <c r="B40" s="98" t="str">
        <f>IF(C40=40,"Pesatura Adeguata","Pesatura Inadeguata")</f>
        <v>Pesatura Inadeguata</v>
      </c>
      <c r="C40" s="106">
        <f>SUM(C24:C35)</f>
        <v>30</v>
      </c>
      <c r="D40" s="401"/>
      <c r="E40" s="100">
        <f>SUM(G40:J40)/C40</f>
        <v>0</v>
      </c>
      <c r="F40" s="108"/>
      <c r="G40" s="109">
        <f>IF(G24="x",C24*D24)+IF(G25="x",C25*D25)+IF(G26="x",C26*D26)+IF(G27="x",C27*D27)+IF(G28="x",C28*D28)+IF(G29="x",C29*D29)+IF(G30="x",C30*D30)+IF(G31="x",C31*D31)+IF(G33="x",C33*D33)+IF(G34="x",C34*D34)+IF(G35="x",C35*D35)+IF(G36="x",C36*D36)+IF(G37="x",C37*D37)+IF(G38="x",C38*D38)+IF(G39="x",C39*D39)</f>
        <v>0</v>
      </c>
      <c r="H40" s="109">
        <f>IF(H24="x",C24*D24)+IF(H25="x",C25*D25)+IF(H26="x",C26*D26)+IF(H27="x",C27*D27)+IF(H28="x",C28*D28)+IF(H29="x",C29*D29)+IF(H30="x",C30*D30)+IF(H31="x",C31*D31)+IF(H33="x",C33*D33)+IF(H34="x",C34*D34)+IF(H35="x",C35*D35)+IF(H36="x",C36*D36)+IF(H37="x",C37*D37)+IF(H38="x",C38*D38)+IF(H39="x",C39*D39)</f>
        <v>0</v>
      </c>
      <c r="I40" s="109">
        <f>IF(I24="x",C24*D24)+IF(I25="x",C25*D25)+IF(I26="x",C26*D26)+IF(I27="x",C27*D27)+IF(I28="x",C28*D28)+IF(I29="x",C29*D29)+IF(I30="x",C30*D30)+IF(I31="x",C31*D31)+IF(I33="x",C33*D33)+IF(I34="x",C34*D34)+IF(I35="x",C35*D35)+IF(I36="x",C36*D36)+IF(I37="x",C37*D37)+IF(I38="x",C38*D38)+IF(I39="x",C39*D39)</f>
        <v>0</v>
      </c>
      <c r="J40" s="109">
        <f>IF(J24="x",C24*D24)+IF(J25="x",C25*D25)+IF(J26="x",C26*D26)+IF(J27="x",C27*D27)+IF(J28="x",C28*D28)+IF(J29="x",C29*D29)+IF(J30="x",C30*D30)+IF(J31="x",C31*D31)+IF(J33="x",C33*D33)+IF(J34="x",C34*D34)+IF(J35="x",C35*D35)+IF(J36="x",C36*D36)+IF(J37="x",C37*D37)+IF(J38="x",C38*D38)+IF(J39="x",C39*D39)</f>
        <v>0</v>
      </c>
    </row>
    <row r="41" spans="1:11" s="117" customFormat="1" ht="18" customHeight="1">
      <c r="A41" s="110"/>
      <c r="B41" s="111"/>
      <c r="C41" s="112"/>
      <c r="D41" s="112" t="s">
        <v>256</v>
      </c>
      <c r="E41" s="113"/>
      <c r="F41" s="114"/>
      <c r="G41" s="114"/>
      <c r="H41" s="114"/>
      <c r="I41" s="114"/>
      <c r="J41" s="115"/>
      <c r="K41" s="116"/>
    </row>
    <row r="42" spans="1:11" ht="16.5" customHeight="1">
      <c r="A42" s="601" t="s">
        <v>257</v>
      </c>
      <c r="B42" s="602"/>
      <c r="C42" s="99">
        <f>SUM(G21:J21)</f>
        <v>0</v>
      </c>
      <c r="D42" s="118">
        <f>C42/60</f>
        <v>0</v>
      </c>
      <c r="E42" s="119"/>
      <c r="F42" s="120"/>
      <c r="G42" s="120"/>
      <c r="H42" s="120"/>
      <c r="I42" s="120"/>
      <c r="J42" s="121"/>
      <c r="K42" s="122"/>
    </row>
    <row r="43" spans="1:11" ht="17.25" customHeight="1">
      <c r="A43" s="123" t="s">
        <v>200</v>
      </c>
      <c r="B43" s="124"/>
      <c r="C43" s="125"/>
      <c r="D43" s="125"/>
      <c r="E43" s="603" t="s">
        <v>258</v>
      </c>
      <c r="F43" s="603"/>
      <c r="G43" s="604"/>
      <c r="H43" s="126">
        <f>C42+C44</f>
        <v>0</v>
      </c>
      <c r="I43" s="125" t="s">
        <v>259</v>
      </c>
      <c r="J43" s="127"/>
      <c r="K43" s="122"/>
    </row>
    <row r="44" spans="1:11" ht="16.5" customHeight="1">
      <c r="A44" s="601" t="s">
        <v>260</v>
      </c>
      <c r="B44" s="602"/>
      <c r="C44" s="99">
        <f>SUM(F40:J40)</f>
        <v>0</v>
      </c>
      <c r="D44" s="118" t="s">
        <v>256</v>
      </c>
      <c r="E44" s="119"/>
      <c r="F44" s="120"/>
      <c r="G44" s="120"/>
      <c r="H44" s="120"/>
      <c r="I44" s="120"/>
      <c r="J44" s="121"/>
      <c r="K44" s="122"/>
    </row>
    <row r="45" spans="1:11" ht="26.25" customHeight="1">
      <c r="A45" s="128"/>
      <c r="B45" s="129"/>
      <c r="C45" s="129"/>
      <c r="D45" s="129"/>
      <c r="E45" s="130"/>
      <c r="F45" s="131"/>
      <c r="G45" s="131"/>
      <c r="H45" s="131"/>
      <c r="I45" s="131"/>
      <c r="J45" s="132"/>
      <c r="K45" s="122"/>
    </row>
  </sheetData>
  <mergeCells count="10">
    <mergeCell ref="A42:B42"/>
    <mergeCell ref="E43:G43"/>
    <mergeCell ref="A44:B44"/>
    <mergeCell ref="A1:J1"/>
    <mergeCell ref="A6:E8"/>
    <mergeCell ref="F6:J6"/>
    <mergeCell ref="A9:J9"/>
    <mergeCell ref="A22:C22"/>
    <mergeCell ref="E22:G22"/>
    <mergeCell ref="H22:J22"/>
  </mergeCells>
  <conditionalFormatting sqref="B21 B40:B41">
    <cfRule type="cellIs" dxfId="278" priority="31" stopIfTrue="1" operator="equal">
      <formula>"Pesatura Inadeguata"</formula>
    </cfRule>
  </conditionalFormatting>
  <conditionalFormatting sqref="F11">
    <cfRule type="cellIs" dxfId="277" priority="30" stopIfTrue="1" operator="equal">
      <formula>"x"</formula>
    </cfRule>
  </conditionalFormatting>
  <conditionalFormatting sqref="G11">
    <cfRule type="cellIs" dxfId="276" priority="27" stopIfTrue="1" operator="equal">
      <formula>"x"</formula>
    </cfRule>
    <cfRule type="cellIs" dxfId="275" priority="29" stopIfTrue="1" operator="equal">
      <formula>"x"</formula>
    </cfRule>
  </conditionalFormatting>
  <conditionalFormatting sqref="H11">
    <cfRule type="cellIs" dxfId="274" priority="28" stopIfTrue="1" operator="equal">
      <formula>"x"</formula>
    </cfRule>
  </conditionalFormatting>
  <conditionalFormatting sqref="I11">
    <cfRule type="cellIs" dxfId="273" priority="26" stopIfTrue="1" operator="equal">
      <formula>"x"</formula>
    </cfRule>
  </conditionalFormatting>
  <conditionalFormatting sqref="J11">
    <cfRule type="cellIs" dxfId="272" priority="25" stopIfTrue="1" operator="equal">
      <formula>"x"</formula>
    </cfRule>
  </conditionalFormatting>
  <conditionalFormatting sqref="F12">
    <cfRule type="cellIs" dxfId="271" priority="24" stopIfTrue="1" operator="equal">
      <formula>"x"</formula>
    </cfRule>
  </conditionalFormatting>
  <conditionalFormatting sqref="G12">
    <cfRule type="cellIs" dxfId="270" priority="21" stopIfTrue="1" operator="equal">
      <formula>"x"</formula>
    </cfRule>
    <cfRule type="cellIs" dxfId="269" priority="23" stopIfTrue="1" operator="equal">
      <formula>"x"</formula>
    </cfRule>
  </conditionalFormatting>
  <conditionalFormatting sqref="H12">
    <cfRule type="cellIs" dxfId="268" priority="22" stopIfTrue="1" operator="equal">
      <formula>"x"</formula>
    </cfRule>
  </conditionalFormatting>
  <conditionalFormatting sqref="I12">
    <cfRule type="cellIs" dxfId="267" priority="20" stopIfTrue="1" operator="equal">
      <formula>"x"</formula>
    </cfRule>
  </conditionalFormatting>
  <conditionalFormatting sqref="J12">
    <cfRule type="cellIs" dxfId="266" priority="19" stopIfTrue="1" operator="equal">
      <formula>"x"</formula>
    </cfRule>
  </conditionalFormatting>
  <conditionalFormatting sqref="F24:F31">
    <cfRule type="cellIs" dxfId="265" priority="18" stopIfTrue="1" operator="equal">
      <formula>"x"</formula>
    </cfRule>
  </conditionalFormatting>
  <conditionalFormatting sqref="G24:G31">
    <cfRule type="cellIs" dxfId="264" priority="15" stopIfTrue="1" operator="equal">
      <formula>"x"</formula>
    </cfRule>
    <cfRule type="cellIs" dxfId="263" priority="17" stopIfTrue="1" operator="equal">
      <formula>"x"</formula>
    </cfRule>
  </conditionalFormatting>
  <conditionalFormatting sqref="H24:H31">
    <cfRule type="cellIs" dxfId="262" priority="16" stopIfTrue="1" operator="equal">
      <formula>"x"</formula>
    </cfRule>
  </conditionalFormatting>
  <conditionalFormatting sqref="I24:I31">
    <cfRule type="cellIs" dxfId="261" priority="14" stopIfTrue="1" operator="equal">
      <formula>"x"</formula>
    </cfRule>
  </conditionalFormatting>
  <conditionalFormatting sqref="J24:J31">
    <cfRule type="cellIs" dxfId="260" priority="13" stopIfTrue="1" operator="equal">
      <formula>"x"</formula>
    </cfRule>
  </conditionalFormatting>
  <conditionalFormatting sqref="F33:F39">
    <cfRule type="cellIs" dxfId="259" priority="12" stopIfTrue="1" operator="equal">
      <formula>"x"</formula>
    </cfRule>
  </conditionalFormatting>
  <conditionalFormatting sqref="G33:G39">
    <cfRule type="cellIs" dxfId="258" priority="9" stopIfTrue="1" operator="equal">
      <formula>"x"</formula>
    </cfRule>
    <cfRule type="cellIs" dxfId="257" priority="11" stopIfTrue="1" operator="equal">
      <formula>"x"</formula>
    </cfRule>
  </conditionalFormatting>
  <conditionalFormatting sqref="H33:H39">
    <cfRule type="cellIs" dxfId="256" priority="10" stopIfTrue="1" operator="equal">
      <formula>"x"</formula>
    </cfRule>
  </conditionalFormatting>
  <conditionalFormatting sqref="I33:I39">
    <cfRule type="cellIs" dxfId="255" priority="8" stopIfTrue="1" operator="equal">
      <formula>"x"</formula>
    </cfRule>
  </conditionalFormatting>
  <conditionalFormatting sqref="J33:J39">
    <cfRule type="cellIs" dxfId="254" priority="7" stopIfTrue="1" operator="equal">
      <formula>"x"</formula>
    </cfRule>
  </conditionalFormatting>
  <conditionalFormatting sqref="F13:F20">
    <cfRule type="cellIs" dxfId="253" priority="6" stopIfTrue="1" operator="equal">
      <formula>"x"</formula>
    </cfRule>
  </conditionalFormatting>
  <conditionalFormatting sqref="G13:G20">
    <cfRule type="cellIs" dxfId="252" priority="3" stopIfTrue="1" operator="equal">
      <formula>"x"</formula>
    </cfRule>
    <cfRule type="cellIs" dxfId="251" priority="5" stopIfTrue="1" operator="equal">
      <formula>"x"</formula>
    </cfRule>
  </conditionalFormatting>
  <conditionalFormatting sqref="H13:H20">
    <cfRule type="cellIs" dxfId="250" priority="4" stopIfTrue="1" operator="equal">
      <formula>"x"</formula>
    </cfRule>
  </conditionalFormatting>
  <conditionalFormatting sqref="I13:I20">
    <cfRule type="cellIs" dxfId="249" priority="2" stopIfTrue="1" operator="equal">
      <formula>"x"</formula>
    </cfRule>
  </conditionalFormatting>
  <conditionalFormatting sqref="J13:J20">
    <cfRule type="cellIs" dxfId="248" priority="1" stopIfTrue="1" operator="equal">
      <formula>"x"</formula>
    </cfRule>
  </conditionalFormatting>
  <dataValidations count="2">
    <dataValidation type="list" allowBlank="1" showInputMessage="1" showErrorMessage="1" sqref="WVI983072:WVI983079 IW32:IW39 SS32:SS39 ACO32:ACO39 AMK32:AMK39 AWG32:AWG39 BGC32:BGC39 BPY32:BPY39 BZU32:BZU39 CJQ32:CJQ39 CTM32:CTM39 DDI32:DDI39 DNE32:DNE39 DXA32:DXA39 EGW32:EGW39 EQS32:EQS39 FAO32:FAO39 FKK32:FKK39 FUG32:FUG39 GEC32:GEC39 GNY32:GNY39 GXU32:GXU39 HHQ32:HHQ39 HRM32:HRM39 IBI32:IBI39 ILE32:ILE39 IVA32:IVA39 JEW32:JEW39 JOS32:JOS39 JYO32:JYO39 KIK32:KIK39 KSG32:KSG39 LCC32:LCC39 LLY32:LLY39 LVU32:LVU39 MFQ32:MFQ39 MPM32:MPM39 MZI32:MZI39 NJE32:NJE39 NTA32:NTA39 OCW32:OCW39 OMS32:OMS39 OWO32:OWO39 PGK32:PGK39 PQG32:PQG39 QAC32:QAC39 QJY32:QJY39 QTU32:QTU39 RDQ32:RDQ39 RNM32:RNM39 RXI32:RXI39 SHE32:SHE39 SRA32:SRA39 TAW32:TAW39 TKS32:TKS39 TUO32:TUO39 UEK32:UEK39 UOG32:UOG39 UYC32:UYC39 VHY32:VHY39 VRU32:VRU39 WBQ32:WBQ39 WLM32:WLM39 WVI32:WVI39 A65568:A65575 IW65568:IW65575 SS65568:SS65575 ACO65568:ACO65575 AMK65568:AMK65575 AWG65568:AWG65575 BGC65568:BGC65575 BPY65568:BPY65575 BZU65568:BZU65575 CJQ65568:CJQ65575 CTM65568:CTM65575 DDI65568:DDI65575 DNE65568:DNE65575 DXA65568:DXA65575 EGW65568:EGW65575 EQS65568:EQS65575 FAO65568:FAO65575 FKK65568:FKK65575 FUG65568:FUG65575 GEC65568:GEC65575 GNY65568:GNY65575 GXU65568:GXU65575 HHQ65568:HHQ65575 HRM65568:HRM65575 IBI65568:IBI65575 ILE65568:ILE65575 IVA65568:IVA65575 JEW65568:JEW65575 JOS65568:JOS65575 JYO65568:JYO65575 KIK65568:KIK65575 KSG65568:KSG65575 LCC65568:LCC65575 LLY65568:LLY65575 LVU65568:LVU65575 MFQ65568:MFQ65575 MPM65568:MPM65575 MZI65568:MZI65575 NJE65568:NJE65575 NTA65568:NTA65575 OCW65568:OCW65575 OMS65568:OMS65575 OWO65568:OWO65575 PGK65568:PGK65575 PQG65568:PQG65575 QAC65568:QAC65575 QJY65568:QJY65575 QTU65568:QTU65575 RDQ65568:RDQ65575 RNM65568:RNM65575 RXI65568:RXI65575 SHE65568:SHE65575 SRA65568:SRA65575 TAW65568:TAW65575 TKS65568:TKS65575 TUO65568:TUO65575 UEK65568:UEK65575 UOG65568:UOG65575 UYC65568:UYC65575 VHY65568:VHY65575 VRU65568:VRU65575 WBQ65568:WBQ65575 WLM65568:WLM65575 WVI65568:WVI65575 A131104:A131111 IW131104:IW131111 SS131104:SS131111 ACO131104:ACO131111 AMK131104:AMK131111 AWG131104:AWG131111 BGC131104:BGC131111 BPY131104:BPY131111 BZU131104:BZU131111 CJQ131104:CJQ131111 CTM131104:CTM131111 DDI131104:DDI131111 DNE131104:DNE131111 DXA131104:DXA131111 EGW131104:EGW131111 EQS131104:EQS131111 FAO131104:FAO131111 FKK131104:FKK131111 FUG131104:FUG131111 GEC131104:GEC131111 GNY131104:GNY131111 GXU131104:GXU131111 HHQ131104:HHQ131111 HRM131104:HRM131111 IBI131104:IBI131111 ILE131104:ILE131111 IVA131104:IVA131111 JEW131104:JEW131111 JOS131104:JOS131111 JYO131104:JYO131111 KIK131104:KIK131111 KSG131104:KSG131111 LCC131104:LCC131111 LLY131104:LLY131111 LVU131104:LVU131111 MFQ131104:MFQ131111 MPM131104:MPM131111 MZI131104:MZI131111 NJE131104:NJE131111 NTA131104:NTA131111 OCW131104:OCW131111 OMS131104:OMS131111 OWO131104:OWO131111 PGK131104:PGK131111 PQG131104:PQG131111 QAC131104:QAC131111 QJY131104:QJY131111 QTU131104:QTU131111 RDQ131104:RDQ131111 RNM131104:RNM131111 RXI131104:RXI131111 SHE131104:SHE131111 SRA131104:SRA131111 TAW131104:TAW131111 TKS131104:TKS131111 TUO131104:TUO131111 UEK131104:UEK131111 UOG131104:UOG131111 UYC131104:UYC131111 VHY131104:VHY131111 VRU131104:VRU131111 WBQ131104:WBQ131111 WLM131104:WLM131111 WVI131104:WVI131111 A196640:A196647 IW196640:IW196647 SS196640:SS196647 ACO196640:ACO196647 AMK196640:AMK196647 AWG196640:AWG196647 BGC196640:BGC196647 BPY196640:BPY196647 BZU196640:BZU196647 CJQ196640:CJQ196647 CTM196640:CTM196647 DDI196640:DDI196647 DNE196640:DNE196647 DXA196640:DXA196647 EGW196640:EGW196647 EQS196640:EQS196647 FAO196640:FAO196647 FKK196640:FKK196647 FUG196640:FUG196647 GEC196640:GEC196647 GNY196640:GNY196647 GXU196640:GXU196647 HHQ196640:HHQ196647 HRM196640:HRM196647 IBI196640:IBI196647 ILE196640:ILE196647 IVA196640:IVA196647 JEW196640:JEW196647 JOS196640:JOS196647 JYO196640:JYO196647 KIK196640:KIK196647 KSG196640:KSG196647 LCC196640:LCC196647 LLY196640:LLY196647 LVU196640:LVU196647 MFQ196640:MFQ196647 MPM196640:MPM196647 MZI196640:MZI196647 NJE196640:NJE196647 NTA196640:NTA196647 OCW196640:OCW196647 OMS196640:OMS196647 OWO196640:OWO196647 PGK196640:PGK196647 PQG196640:PQG196647 QAC196640:QAC196647 QJY196640:QJY196647 QTU196640:QTU196647 RDQ196640:RDQ196647 RNM196640:RNM196647 RXI196640:RXI196647 SHE196640:SHE196647 SRA196640:SRA196647 TAW196640:TAW196647 TKS196640:TKS196647 TUO196640:TUO196647 UEK196640:UEK196647 UOG196640:UOG196647 UYC196640:UYC196647 VHY196640:VHY196647 VRU196640:VRU196647 WBQ196640:WBQ196647 WLM196640:WLM196647 WVI196640:WVI196647 A262176:A262183 IW262176:IW262183 SS262176:SS262183 ACO262176:ACO262183 AMK262176:AMK262183 AWG262176:AWG262183 BGC262176:BGC262183 BPY262176:BPY262183 BZU262176:BZU262183 CJQ262176:CJQ262183 CTM262176:CTM262183 DDI262176:DDI262183 DNE262176:DNE262183 DXA262176:DXA262183 EGW262176:EGW262183 EQS262176:EQS262183 FAO262176:FAO262183 FKK262176:FKK262183 FUG262176:FUG262183 GEC262176:GEC262183 GNY262176:GNY262183 GXU262176:GXU262183 HHQ262176:HHQ262183 HRM262176:HRM262183 IBI262176:IBI262183 ILE262176:ILE262183 IVA262176:IVA262183 JEW262176:JEW262183 JOS262176:JOS262183 JYO262176:JYO262183 KIK262176:KIK262183 KSG262176:KSG262183 LCC262176:LCC262183 LLY262176:LLY262183 LVU262176:LVU262183 MFQ262176:MFQ262183 MPM262176:MPM262183 MZI262176:MZI262183 NJE262176:NJE262183 NTA262176:NTA262183 OCW262176:OCW262183 OMS262176:OMS262183 OWO262176:OWO262183 PGK262176:PGK262183 PQG262176:PQG262183 QAC262176:QAC262183 QJY262176:QJY262183 QTU262176:QTU262183 RDQ262176:RDQ262183 RNM262176:RNM262183 RXI262176:RXI262183 SHE262176:SHE262183 SRA262176:SRA262183 TAW262176:TAW262183 TKS262176:TKS262183 TUO262176:TUO262183 UEK262176:UEK262183 UOG262176:UOG262183 UYC262176:UYC262183 VHY262176:VHY262183 VRU262176:VRU262183 WBQ262176:WBQ262183 WLM262176:WLM262183 WVI262176:WVI262183 A327712:A327719 IW327712:IW327719 SS327712:SS327719 ACO327712:ACO327719 AMK327712:AMK327719 AWG327712:AWG327719 BGC327712:BGC327719 BPY327712:BPY327719 BZU327712:BZU327719 CJQ327712:CJQ327719 CTM327712:CTM327719 DDI327712:DDI327719 DNE327712:DNE327719 DXA327712:DXA327719 EGW327712:EGW327719 EQS327712:EQS327719 FAO327712:FAO327719 FKK327712:FKK327719 FUG327712:FUG327719 GEC327712:GEC327719 GNY327712:GNY327719 GXU327712:GXU327719 HHQ327712:HHQ327719 HRM327712:HRM327719 IBI327712:IBI327719 ILE327712:ILE327719 IVA327712:IVA327719 JEW327712:JEW327719 JOS327712:JOS327719 JYO327712:JYO327719 KIK327712:KIK327719 KSG327712:KSG327719 LCC327712:LCC327719 LLY327712:LLY327719 LVU327712:LVU327719 MFQ327712:MFQ327719 MPM327712:MPM327719 MZI327712:MZI327719 NJE327712:NJE327719 NTA327712:NTA327719 OCW327712:OCW327719 OMS327712:OMS327719 OWO327712:OWO327719 PGK327712:PGK327719 PQG327712:PQG327719 QAC327712:QAC327719 QJY327712:QJY327719 QTU327712:QTU327719 RDQ327712:RDQ327719 RNM327712:RNM327719 RXI327712:RXI327719 SHE327712:SHE327719 SRA327712:SRA327719 TAW327712:TAW327719 TKS327712:TKS327719 TUO327712:TUO327719 UEK327712:UEK327719 UOG327712:UOG327719 UYC327712:UYC327719 VHY327712:VHY327719 VRU327712:VRU327719 WBQ327712:WBQ327719 WLM327712:WLM327719 WVI327712:WVI327719 A393248:A393255 IW393248:IW393255 SS393248:SS393255 ACO393248:ACO393255 AMK393248:AMK393255 AWG393248:AWG393255 BGC393248:BGC393255 BPY393248:BPY393255 BZU393248:BZU393255 CJQ393248:CJQ393255 CTM393248:CTM393255 DDI393248:DDI393255 DNE393248:DNE393255 DXA393248:DXA393255 EGW393248:EGW393255 EQS393248:EQS393255 FAO393248:FAO393255 FKK393248:FKK393255 FUG393248:FUG393255 GEC393248:GEC393255 GNY393248:GNY393255 GXU393248:GXU393255 HHQ393248:HHQ393255 HRM393248:HRM393255 IBI393248:IBI393255 ILE393248:ILE393255 IVA393248:IVA393255 JEW393248:JEW393255 JOS393248:JOS393255 JYO393248:JYO393255 KIK393248:KIK393255 KSG393248:KSG393255 LCC393248:LCC393255 LLY393248:LLY393255 LVU393248:LVU393255 MFQ393248:MFQ393255 MPM393248:MPM393255 MZI393248:MZI393255 NJE393248:NJE393255 NTA393248:NTA393255 OCW393248:OCW393255 OMS393248:OMS393255 OWO393248:OWO393255 PGK393248:PGK393255 PQG393248:PQG393255 QAC393248:QAC393255 QJY393248:QJY393255 QTU393248:QTU393255 RDQ393248:RDQ393255 RNM393248:RNM393255 RXI393248:RXI393255 SHE393248:SHE393255 SRA393248:SRA393255 TAW393248:TAW393255 TKS393248:TKS393255 TUO393248:TUO393255 UEK393248:UEK393255 UOG393248:UOG393255 UYC393248:UYC393255 VHY393248:VHY393255 VRU393248:VRU393255 WBQ393248:WBQ393255 WLM393248:WLM393255 WVI393248:WVI393255 A458784:A458791 IW458784:IW458791 SS458784:SS458791 ACO458784:ACO458791 AMK458784:AMK458791 AWG458784:AWG458791 BGC458784:BGC458791 BPY458784:BPY458791 BZU458784:BZU458791 CJQ458784:CJQ458791 CTM458784:CTM458791 DDI458784:DDI458791 DNE458784:DNE458791 DXA458784:DXA458791 EGW458784:EGW458791 EQS458784:EQS458791 FAO458784:FAO458791 FKK458784:FKK458791 FUG458784:FUG458791 GEC458784:GEC458791 GNY458784:GNY458791 GXU458784:GXU458791 HHQ458784:HHQ458791 HRM458784:HRM458791 IBI458784:IBI458791 ILE458784:ILE458791 IVA458784:IVA458791 JEW458784:JEW458791 JOS458784:JOS458791 JYO458784:JYO458791 KIK458784:KIK458791 KSG458784:KSG458791 LCC458784:LCC458791 LLY458784:LLY458791 LVU458784:LVU458791 MFQ458784:MFQ458791 MPM458784:MPM458791 MZI458784:MZI458791 NJE458784:NJE458791 NTA458784:NTA458791 OCW458784:OCW458791 OMS458784:OMS458791 OWO458784:OWO458791 PGK458784:PGK458791 PQG458784:PQG458791 QAC458784:QAC458791 QJY458784:QJY458791 QTU458784:QTU458791 RDQ458784:RDQ458791 RNM458784:RNM458791 RXI458784:RXI458791 SHE458784:SHE458791 SRA458784:SRA458791 TAW458784:TAW458791 TKS458784:TKS458791 TUO458784:TUO458791 UEK458784:UEK458791 UOG458784:UOG458791 UYC458784:UYC458791 VHY458784:VHY458791 VRU458784:VRU458791 WBQ458784:WBQ458791 WLM458784:WLM458791 WVI458784:WVI458791 A524320:A524327 IW524320:IW524327 SS524320:SS524327 ACO524320:ACO524327 AMK524320:AMK524327 AWG524320:AWG524327 BGC524320:BGC524327 BPY524320:BPY524327 BZU524320:BZU524327 CJQ524320:CJQ524327 CTM524320:CTM524327 DDI524320:DDI524327 DNE524320:DNE524327 DXA524320:DXA524327 EGW524320:EGW524327 EQS524320:EQS524327 FAO524320:FAO524327 FKK524320:FKK524327 FUG524320:FUG524327 GEC524320:GEC524327 GNY524320:GNY524327 GXU524320:GXU524327 HHQ524320:HHQ524327 HRM524320:HRM524327 IBI524320:IBI524327 ILE524320:ILE524327 IVA524320:IVA524327 JEW524320:JEW524327 JOS524320:JOS524327 JYO524320:JYO524327 KIK524320:KIK524327 KSG524320:KSG524327 LCC524320:LCC524327 LLY524320:LLY524327 LVU524320:LVU524327 MFQ524320:MFQ524327 MPM524320:MPM524327 MZI524320:MZI524327 NJE524320:NJE524327 NTA524320:NTA524327 OCW524320:OCW524327 OMS524320:OMS524327 OWO524320:OWO524327 PGK524320:PGK524327 PQG524320:PQG524327 QAC524320:QAC524327 QJY524320:QJY524327 QTU524320:QTU524327 RDQ524320:RDQ524327 RNM524320:RNM524327 RXI524320:RXI524327 SHE524320:SHE524327 SRA524320:SRA524327 TAW524320:TAW524327 TKS524320:TKS524327 TUO524320:TUO524327 UEK524320:UEK524327 UOG524320:UOG524327 UYC524320:UYC524327 VHY524320:VHY524327 VRU524320:VRU524327 WBQ524320:WBQ524327 WLM524320:WLM524327 WVI524320:WVI524327 A589856:A589863 IW589856:IW589863 SS589856:SS589863 ACO589856:ACO589863 AMK589856:AMK589863 AWG589856:AWG589863 BGC589856:BGC589863 BPY589856:BPY589863 BZU589856:BZU589863 CJQ589856:CJQ589863 CTM589856:CTM589863 DDI589856:DDI589863 DNE589856:DNE589863 DXA589856:DXA589863 EGW589856:EGW589863 EQS589856:EQS589863 FAO589856:FAO589863 FKK589856:FKK589863 FUG589856:FUG589863 GEC589856:GEC589863 GNY589856:GNY589863 GXU589856:GXU589863 HHQ589856:HHQ589863 HRM589856:HRM589863 IBI589856:IBI589863 ILE589856:ILE589863 IVA589856:IVA589863 JEW589856:JEW589863 JOS589856:JOS589863 JYO589856:JYO589863 KIK589856:KIK589863 KSG589856:KSG589863 LCC589856:LCC589863 LLY589856:LLY589863 LVU589856:LVU589863 MFQ589856:MFQ589863 MPM589856:MPM589863 MZI589856:MZI589863 NJE589856:NJE589863 NTA589856:NTA589863 OCW589856:OCW589863 OMS589856:OMS589863 OWO589856:OWO589863 PGK589856:PGK589863 PQG589856:PQG589863 QAC589856:QAC589863 QJY589856:QJY589863 QTU589856:QTU589863 RDQ589856:RDQ589863 RNM589856:RNM589863 RXI589856:RXI589863 SHE589856:SHE589863 SRA589856:SRA589863 TAW589856:TAW589863 TKS589856:TKS589863 TUO589856:TUO589863 UEK589856:UEK589863 UOG589856:UOG589863 UYC589856:UYC589863 VHY589856:VHY589863 VRU589856:VRU589863 WBQ589856:WBQ589863 WLM589856:WLM589863 WVI589856:WVI589863 A655392:A655399 IW655392:IW655399 SS655392:SS655399 ACO655392:ACO655399 AMK655392:AMK655399 AWG655392:AWG655399 BGC655392:BGC655399 BPY655392:BPY655399 BZU655392:BZU655399 CJQ655392:CJQ655399 CTM655392:CTM655399 DDI655392:DDI655399 DNE655392:DNE655399 DXA655392:DXA655399 EGW655392:EGW655399 EQS655392:EQS655399 FAO655392:FAO655399 FKK655392:FKK655399 FUG655392:FUG655399 GEC655392:GEC655399 GNY655392:GNY655399 GXU655392:GXU655399 HHQ655392:HHQ655399 HRM655392:HRM655399 IBI655392:IBI655399 ILE655392:ILE655399 IVA655392:IVA655399 JEW655392:JEW655399 JOS655392:JOS655399 JYO655392:JYO655399 KIK655392:KIK655399 KSG655392:KSG655399 LCC655392:LCC655399 LLY655392:LLY655399 LVU655392:LVU655399 MFQ655392:MFQ655399 MPM655392:MPM655399 MZI655392:MZI655399 NJE655392:NJE655399 NTA655392:NTA655399 OCW655392:OCW655399 OMS655392:OMS655399 OWO655392:OWO655399 PGK655392:PGK655399 PQG655392:PQG655399 QAC655392:QAC655399 QJY655392:QJY655399 QTU655392:QTU655399 RDQ655392:RDQ655399 RNM655392:RNM655399 RXI655392:RXI655399 SHE655392:SHE655399 SRA655392:SRA655399 TAW655392:TAW655399 TKS655392:TKS655399 TUO655392:TUO655399 UEK655392:UEK655399 UOG655392:UOG655399 UYC655392:UYC655399 VHY655392:VHY655399 VRU655392:VRU655399 WBQ655392:WBQ655399 WLM655392:WLM655399 WVI655392:WVI655399 A720928:A720935 IW720928:IW720935 SS720928:SS720935 ACO720928:ACO720935 AMK720928:AMK720935 AWG720928:AWG720935 BGC720928:BGC720935 BPY720928:BPY720935 BZU720928:BZU720935 CJQ720928:CJQ720935 CTM720928:CTM720935 DDI720928:DDI720935 DNE720928:DNE720935 DXA720928:DXA720935 EGW720928:EGW720935 EQS720928:EQS720935 FAO720928:FAO720935 FKK720928:FKK720935 FUG720928:FUG720935 GEC720928:GEC720935 GNY720928:GNY720935 GXU720928:GXU720935 HHQ720928:HHQ720935 HRM720928:HRM720935 IBI720928:IBI720935 ILE720928:ILE720935 IVA720928:IVA720935 JEW720928:JEW720935 JOS720928:JOS720935 JYO720928:JYO720935 KIK720928:KIK720935 KSG720928:KSG720935 LCC720928:LCC720935 LLY720928:LLY720935 LVU720928:LVU720935 MFQ720928:MFQ720935 MPM720928:MPM720935 MZI720928:MZI720935 NJE720928:NJE720935 NTA720928:NTA720935 OCW720928:OCW720935 OMS720928:OMS720935 OWO720928:OWO720935 PGK720928:PGK720935 PQG720928:PQG720935 QAC720928:QAC720935 QJY720928:QJY720935 QTU720928:QTU720935 RDQ720928:RDQ720935 RNM720928:RNM720935 RXI720928:RXI720935 SHE720928:SHE720935 SRA720928:SRA720935 TAW720928:TAW720935 TKS720928:TKS720935 TUO720928:TUO720935 UEK720928:UEK720935 UOG720928:UOG720935 UYC720928:UYC720935 VHY720928:VHY720935 VRU720928:VRU720935 WBQ720928:WBQ720935 WLM720928:WLM720935 WVI720928:WVI720935 A786464:A786471 IW786464:IW786471 SS786464:SS786471 ACO786464:ACO786471 AMK786464:AMK786471 AWG786464:AWG786471 BGC786464:BGC786471 BPY786464:BPY786471 BZU786464:BZU786471 CJQ786464:CJQ786471 CTM786464:CTM786471 DDI786464:DDI786471 DNE786464:DNE786471 DXA786464:DXA786471 EGW786464:EGW786471 EQS786464:EQS786471 FAO786464:FAO786471 FKK786464:FKK786471 FUG786464:FUG786471 GEC786464:GEC786471 GNY786464:GNY786471 GXU786464:GXU786471 HHQ786464:HHQ786471 HRM786464:HRM786471 IBI786464:IBI786471 ILE786464:ILE786471 IVA786464:IVA786471 JEW786464:JEW786471 JOS786464:JOS786471 JYO786464:JYO786471 KIK786464:KIK786471 KSG786464:KSG786471 LCC786464:LCC786471 LLY786464:LLY786471 LVU786464:LVU786471 MFQ786464:MFQ786471 MPM786464:MPM786471 MZI786464:MZI786471 NJE786464:NJE786471 NTA786464:NTA786471 OCW786464:OCW786471 OMS786464:OMS786471 OWO786464:OWO786471 PGK786464:PGK786471 PQG786464:PQG786471 QAC786464:QAC786471 QJY786464:QJY786471 QTU786464:QTU786471 RDQ786464:RDQ786471 RNM786464:RNM786471 RXI786464:RXI786471 SHE786464:SHE786471 SRA786464:SRA786471 TAW786464:TAW786471 TKS786464:TKS786471 TUO786464:TUO786471 UEK786464:UEK786471 UOG786464:UOG786471 UYC786464:UYC786471 VHY786464:VHY786471 VRU786464:VRU786471 WBQ786464:WBQ786471 WLM786464:WLM786471 WVI786464:WVI786471 A852000:A852007 IW852000:IW852007 SS852000:SS852007 ACO852000:ACO852007 AMK852000:AMK852007 AWG852000:AWG852007 BGC852000:BGC852007 BPY852000:BPY852007 BZU852000:BZU852007 CJQ852000:CJQ852007 CTM852000:CTM852007 DDI852000:DDI852007 DNE852000:DNE852007 DXA852000:DXA852007 EGW852000:EGW852007 EQS852000:EQS852007 FAO852000:FAO852007 FKK852000:FKK852007 FUG852000:FUG852007 GEC852000:GEC852007 GNY852000:GNY852007 GXU852000:GXU852007 HHQ852000:HHQ852007 HRM852000:HRM852007 IBI852000:IBI852007 ILE852000:ILE852007 IVA852000:IVA852007 JEW852000:JEW852007 JOS852000:JOS852007 JYO852000:JYO852007 KIK852000:KIK852007 KSG852000:KSG852007 LCC852000:LCC852007 LLY852000:LLY852007 LVU852000:LVU852007 MFQ852000:MFQ852007 MPM852000:MPM852007 MZI852000:MZI852007 NJE852000:NJE852007 NTA852000:NTA852007 OCW852000:OCW852007 OMS852000:OMS852007 OWO852000:OWO852007 PGK852000:PGK852007 PQG852000:PQG852007 QAC852000:QAC852007 QJY852000:QJY852007 QTU852000:QTU852007 RDQ852000:RDQ852007 RNM852000:RNM852007 RXI852000:RXI852007 SHE852000:SHE852007 SRA852000:SRA852007 TAW852000:TAW852007 TKS852000:TKS852007 TUO852000:TUO852007 UEK852000:UEK852007 UOG852000:UOG852007 UYC852000:UYC852007 VHY852000:VHY852007 VRU852000:VRU852007 WBQ852000:WBQ852007 WLM852000:WLM852007 WVI852000:WVI852007 A917536:A917543 IW917536:IW917543 SS917536:SS917543 ACO917536:ACO917543 AMK917536:AMK917543 AWG917536:AWG917543 BGC917536:BGC917543 BPY917536:BPY917543 BZU917536:BZU917543 CJQ917536:CJQ917543 CTM917536:CTM917543 DDI917536:DDI917543 DNE917536:DNE917543 DXA917536:DXA917543 EGW917536:EGW917543 EQS917536:EQS917543 FAO917536:FAO917543 FKK917536:FKK917543 FUG917536:FUG917543 GEC917536:GEC917543 GNY917536:GNY917543 GXU917536:GXU917543 HHQ917536:HHQ917543 HRM917536:HRM917543 IBI917536:IBI917543 ILE917536:ILE917543 IVA917536:IVA917543 JEW917536:JEW917543 JOS917536:JOS917543 JYO917536:JYO917543 KIK917536:KIK917543 KSG917536:KSG917543 LCC917536:LCC917543 LLY917536:LLY917543 LVU917536:LVU917543 MFQ917536:MFQ917543 MPM917536:MPM917543 MZI917536:MZI917543 NJE917536:NJE917543 NTA917536:NTA917543 OCW917536:OCW917543 OMS917536:OMS917543 OWO917536:OWO917543 PGK917536:PGK917543 PQG917536:PQG917543 QAC917536:QAC917543 QJY917536:QJY917543 QTU917536:QTU917543 RDQ917536:RDQ917543 RNM917536:RNM917543 RXI917536:RXI917543 SHE917536:SHE917543 SRA917536:SRA917543 TAW917536:TAW917543 TKS917536:TKS917543 TUO917536:TUO917543 UEK917536:UEK917543 UOG917536:UOG917543 UYC917536:UYC917543 VHY917536:VHY917543 VRU917536:VRU917543 WBQ917536:WBQ917543 WLM917536:WLM917543 WVI917536:WVI917543 A983072:A983079 IW983072:IW983079 SS983072:SS983079 ACO983072:ACO983079 AMK983072:AMK983079 AWG983072:AWG983079 BGC983072:BGC983079 BPY983072:BPY983079 BZU983072:BZU983079 CJQ983072:CJQ983079 CTM983072:CTM983079 DDI983072:DDI983079 DNE983072:DNE983079 DXA983072:DXA983079 EGW983072:EGW983079 EQS983072:EQS983079 FAO983072:FAO983079 FKK983072:FKK983079 FUG983072:FUG983079 GEC983072:GEC983079 GNY983072:GNY983079 GXU983072:GXU983079 HHQ983072:HHQ983079 HRM983072:HRM983079 IBI983072:IBI983079 ILE983072:ILE983079 IVA983072:IVA983079 JEW983072:JEW983079 JOS983072:JOS983079 JYO983072:JYO983079 KIK983072:KIK983079 KSG983072:KSG983079 LCC983072:LCC983079 LLY983072:LLY983079 LVU983072:LVU983079 MFQ983072:MFQ983079 MPM983072:MPM983079 MZI983072:MZI983079 NJE983072:NJE983079 NTA983072:NTA983079 OCW983072:OCW983079 OMS983072:OMS983079 OWO983072:OWO983079 PGK983072:PGK983079 PQG983072:PQG983079 QAC983072:QAC983079 QJY983072:QJY983079 QTU983072:QTU983079 RDQ983072:RDQ983079 RNM983072:RNM983079 RXI983072:RXI983079 SHE983072:SHE983079 SRA983072:SRA983079 TAW983072:TAW983079 TKS983072:TKS983079 TUO983072:TUO983079 UEK983072:UEK983079 UOG983072:UOG983079 UYC983072:UYC983079 VHY983072:VHY983079 VRU983072:VRU983079 WBQ983072:WBQ983079 WLM983072:WLM983079 A32">
      <formula1>Comportamenti</formula1>
    </dataValidation>
    <dataValidation type="list" allowBlank="1" showInputMessage="1" showErrorMessage="1" sqref="WVJ983072:WVJ983079 IX32:IX39 ST32:ST39 ACP32:ACP39 AML32:AML39 AWH32:AWH39 BGD32:BGD39 BPZ32:BPZ39 BZV32:BZV39 CJR32:CJR39 CTN32:CTN39 DDJ32:DDJ39 DNF32:DNF39 DXB32:DXB39 EGX32:EGX39 EQT32:EQT39 FAP32:FAP39 FKL32:FKL39 FUH32:FUH39 GED32:GED39 GNZ32:GNZ39 GXV32:GXV39 HHR32:HHR39 HRN32:HRN39 IBJ32:IBJ39 ILF32:ILF39 IVB32:IVB39 JEX32:JEX39 JOT32:JOT39 JYP32:JYP39 KIL32:KIL39 KSH32:KSH39 LCD32:LCD39 LLZ32:LLZ39 LVV32:LVV39 MFR32:MFR39 MPN32:MPN39 MZJ32:MZJ39 NJF32:NJF39 NTB32:NTB39 OCX32:OCX39 OMT32:OMT39 OWP32:OWP39 PGL32:PGL39 PQH32:PQH39 QAD32:QAD39 QJZ32:QJZ39 QTV32:QTV39 RDR32:RDR39 RNN32:RNN39 RXJ32:RXJ39 SHF32:SHF39 SRB32:SRB39 TAX32:TAX39 TKT32:TKT39 TUP32:TUP39 UEL32:UEL39 UOH32:UOH39 UYD32:UYD39 VHZ32:VHZ39 VRV32:VRV39 WBR32:WBR39 WLN32:WLN39 WVJ32:WVJ39 B65568:B65575 IX65568:IX65575 ST65568:ST65575 ACP65568:ACP65575 AML65568:AML65575 AWH65568:AWH65575 BGD65568:BGD65575 BPZ65568:BPZ65575 BZV65568:BZV65575 CJR65568:CJR65575 CTN65568:CTN65575 DDJ65568:DDJ65575 DNF65568:DNF65575 DXB65568:DXB65575 EGX65568:EGX65575 EQT65568:EQT65575 FAP65568:FAP65575 FKL65568:FKL65575 FUH65568:FUH65575 GED65568:GED65575 GNZ65568:GNZ65575 GXV65568:GXV65575 HHR65568:HHR65575 HRN65568:HRN65575 IBJ65568:IBJ65575 ILF65568:ILF65575 IVB65568:IVB65575 JEX65568:JEX65575 JOT65568:JOT65575 JYP65568:JYP65575 KIL65568:KIL65575 KSH65568:KSH65575 LCD65568:LCD65575 LLZ65568:LLZ65575 LVV65568:LVV65575 MFR65568:MFR65575 MPN65568:MPN65575 MZJ65568:MZJ65575 NJF65568:NJF65575 NTB65568:NTB65575 OCX65568:OCX65575 OMT65568:OMT65575 OWP65568:OWP65575 PGL65568:PGL65575 PQH65568:PQH65575 QAD65568:QAD65575 QJZ65568:QJZ65575 QTV65568:QTV65575 RDR65568:RDR65575 RNN65568:RNN65575 RXJ65568:RXJ65575 SHF65568:SHF65575 SRB65568:SRB65575 TAX65568:TAX65575 TKT65568:TKT65575 TUP65568:TUP65575 UEL65568:UEL65575 UOH65568:UOH65575 UYD65568:UYD65575 VHZ65568:VHZ65575 VRV65568:VRV65575 WBR65568:WBR65575 WLN65568:WLN65575 WVJ65568:WVJ65575 B131104:B131111 IX131104:IX131111 ST131104:ST131111 ACP131104:ACP131111 AML131104:AML131111 AWH131104:AWH131111 BGD131104:BGD131111 BPZ131104:BPZ131111 BZV131104:BZV131111 CJR131104:CJR131111 CTN131104:CTN131111 DDJ131104:DDJ131111 DNF131104:DNF131111 DXB131104:DXB131111 EGX131104:EGX131111 EQT131104:EQT131111 FAP131104:FAP131111 FKL131104:FKL131111 FUH131104:FUH131111 GED131104:GED131111 GNZ131104:GNZ131111 GXV131104:GXV131111 HHR131104:HHR131111 HRN131104:HRN131111 IBJ131104:IBJ131111 ILF131104:ILF131111 IVB131104:IVB131111 JEX131104:JEX131111 JOT131104:JOT131111 JYP131104:JYP131111 KIL131104:KIL131111 KSH131104:KSH131111 LCD131104:LCD131111 LLZ131104:LLZ131111 LVV131104:LVV131111 MFR131104:MFR131111 MPN131104:MPN131111 MZJ131104:MZJ131111 NJF131104:NJF131111 NTB131104:NTB131111 OCX131104:OCX131111 OMT131104:OMT131111 OWP131104:OWP131111 PGL131104:PGL131111 PQH131104:PQH131111 QAD131104:QAD131111 QJZ131104:QJZ131111 QTV131104:QTV131111 RDR131104:RDR131111 RNN131104:RNN131111 RXJ131104:RXJ131111 SHF131104:SHF131111 SRB131104:SRB131111 TAX131104:TAX131111 TKT131104:TKT131111 TUP131104:TUP131111 UEL131104:UEL131111 UOH131104:UOH131111 UYD131104:UYD131111 VHZ131104:VHZ131111 VRV131104:VRV131111 WBR131104:WBR131111 WLN131104:WLN131111 WVJ131104:WVJ131111 B196640:B196647 IX196640:IX196647 ST196640:ST196647 ACP196640:ACP196647 AML196640:AML196647 AWH196640:AWH196647 BGD196640:BGD196647 BPZ196640:BPZ196647 BZV196640:BZV196647 CJR196640:CJR196647 CTN196640:CTN196647 DDJ196640:DDJ196647 DNF196640:DNF196647 DXB196640:DXB196647 EGX196640:EGX196647 EQT196640:EQT196647 FAP196640:FAP196647 FKL196640:FKL196647 FUH196640:FUH196647 GED196640:GED196647 GNZ196640:GNZ196647 GXV196640:GXV196647 HHR196640:HHR196647 HRN196640:HRN196647 IBJ196640:IBJ196647 ILF196640:ILF196647 IVB196640:IVB196647 JEX196640:JEX196647 JOT196640:JOT196647 JYP196640:JYP196647 KIL196640:KIL196647 KSH196640:KSH196647 LCD196640:LCD196647 LLZ196640:LLZ196647 LVV196640:LVV196647 MFR196640:MFR196647 MPN196640:MPN196647 MZJ196640:MZJ196647 NJF196640:NJF196647 NTB196640:NTB196647 OCX196640:OCX196647 OMT196640:OMT196647 OWP196640:OWP196647 PGL196640:PGL196647 PQH196640:PQH196647 QAD196640:QAD196647 QJZ196640:QJZ196647 QTV196640:QTV196647 RDR196640:RDR196647 RNN196640:RNN196647 RXJ196640:RXJ196647 SHF196640:SHF196647 SRB196640:SRB196647 TAX196640:TAX196647 TKT196640:TKT196647 TUP196640:TUP196647 UEL196640:UEL196647 UOH196640:UOH196647 UYD196640:UYD196647 VHZ196640:VHZ196647 VRV196640:VRV196647 WBR196640:WBR196647 WLN196640:WLN196647 WVJ196640:WVJ196647 B262176:B262183 IX262176:IX262183 ST262176:ST262183 ACP262176:ACP262183 AML262176:AML262183 AWH262176:AWH262183 BGD262176:BGD262183 BPZ262176:BPZ262183 BZV262176:BZV262183 CJR262176:CJR262183 CTN262176:CTN262183 DDJ262176:DDJ262183 DNF262176:DNF262183 DXB262176:DXB262183 EGX262176:EGX262183 EQT262176:EQT262183 FAP262176:FAP262183 FKL262176:FKL262183 FUH262176:FUH262183 GED262176:GED262183 GNZ262176:GNZ262183 GXV262176:GXV262183 HHR262176:HHR262183 HRN262176:HRN262183 IBJ262176:IBJ262183 ILF262176:ILF262183 IVB262176:IVB262183 JEX262176:JEX262183 JOT262176:JOT262183 JYP262176:JYP262183 KIL262176:KIL262183 KSH262176:KSH262183 LCD262176:LCD262183 LLZ262176:LLZ262183 LVV262176:LVV262183 MFR262176:MFR262183 MPN262176:MPN262183 MZJ262176:MZJ262183 NJF262176:NJF262183 NTB262176:NTB262183 OCX262176:OCX262183 OMT262176:OMT262183 OWP262176:OWP262183 PGL262176:PGL262183 PQH262176:PQH262183 QAD262176:QAD262183 QJZ262176:QJZ262183 QTV262176:QTV262183 RDR262176:RDR262183 RNN262176:RNN262183 RXJ262176:RXJ262183 SHF262176:SHF262183 SRB262176:SRB262183 TAX262176:TAX262183 TKT262176:TKT262183 TUP262176:TUP262183 UEL262176:UEL262183 UOH262176:UOH262183 UYD262176:UYD262183 VHZ262176:VHZ262183 VRV262176:VRV262183 WBR262176:WBR262183 WLN262176:WLN262183 WVJ262176:WVJ262183 B327712:B327719 IX327712:IX327719 ST327712:ST327719 ACP327712:ACP327719 AML327712:AML327719 AWH327712:AWH327719 BGD327712:BGD327719 BPZ327712:BPZ327719 BZV327712:BZV327719 CJR327712:CJR327719 CTN327712:CTN327719 DDJ327712:DDJ327719 DNF327712:DNF327719 DXB327712:DXB327719 EGX327712:EGX327719 EQT327712:EQT327719 FAP327712:FAP327719 FKL327712:FKL327719 FUH327712:FUH327719 GED327712:GED327719 GNZ327712:GNZ327719 GXV327712:GXV327719 HHR327712:HHR327719 HRN327712:HRN327719 IBJ327712:IBJ327719 ILF327712:ILF327719 IVB327712:IVB327719 JEX327712:JEX327719 JOT327712:JOT327719 JYP327712:JYP327719 KIL327712:KIL327719 KSH327712:KSH327719 LCD327712:LCD327719 LLZ327712:LLZ327719 LVV327712:LVV327719 MFR327712:MFR327719 MPN327712:MPN327719 MZJ327712:MZJ327719 NJF327712:NJF327719 NTB327712:NTB327719 OCX327712:OCX327719 OMT327712:OMT327719 OWP327712:OWP327719 PGL327712:PGL327719 PQH327712:PQH327719 QAD327712:QAD327719 QJZ327712:QJZ327719 QTV327712:QTV327719 RDR327712:RDR327719 RNN327712:RNN327719 RXJ327712:RXJ327719 SHF327712:SHF327719 SRB327712:SRB327719 TAX327712:TAX327719 TKT327712:TKT327719 TUP327712:TUP327719 UEL327712:UEL327719 UOH327712:UOH327719 UYD327712:UYD327719 VHZ327712:VHZ327719 VRV327712:VRV327719 WBR327712:WBR327719 WLN327712:WLN327719 WVJ327712:WVJ327719 B393248:B393255 IX393248:IX393255 ST393248:ST393255 ACP393248:ACP393255 AML393248:AML393255 AWH393248:AWH393255 BGD393248:BGD393255 BPZ393248:BPZ393255 BZV393248:BZV393255 CJR393248:CJR393255 CTN393248:CTN393255 DDJ393248:DDJ393255 DNF393248:DNF393255 DXB393248:DXB393255 EGX393248:EGX393255 EQT393248:EQT393255 FAP393248:FAP393255 FKL393248:FKL393255 FUH393248:FUH393255 GED393248:GED393255 GNZ393248:GNZ393255 GXV393248:GXV393255 HHR393248:HHR393255 HRN393248:HRN393255 IBJ393248:IBJ393255 ILF393248:ILF393255 IVB393248:IVB393255 JEX393248:JEX393255 JOT393248:JOT393255 JYP393248:JYP393255 KIL393248:KIL393255 KSH393248:KSH393255 LCD393248:LCD393255 LLZ393248:LLZ393255 LVV393248:LVV393255 MFR393248:MFR393255 MPN393248:MPN393255 MZJ393248:MZJ393255 NJF393248:NJF393255 NTB393248:NTB393255 OCX393248:OCX393255 OMT393248:OMT393255 OWP393248:OWP393255 PGL393248:PGL393255 PQH393248:PQH393255 QAD393248:QAD393255 QJZ393248:QJZ393255 QTV393248:QTV393255 RDR393248:RDR393255 RNN393248:RNN393255 RXJ393248:RXJ393255 SHF393248:SHF393255 SRB393248:SRB393255 TAX393248:TAX393255 TKT393248:TKT393255 TUP393248:TUP393255 UEL393248:UEL393255 UOH393248:UOH393255 UYD393248:UYD393255 VHZ393248:VHZ393255 VRV393248:VRV393255 WBR393248:WBR393255 WLN393248:WLN393255 WVJ393248:WVJ393255 B458784:B458791 IX458784:IX458791 ST458784:ST458791 ACP458784:ACP458791 AML458784:AML458791 AWH458784:AWH458791 BGD458784:BGD458791 BPZ458784:BPZ458791 BZV458784:BZV458791 CJR458784:CJR458791 CTN458784:CTN458791 DDJ458784:DDJ458791 DNF458784:DNF458791 DXB458784:DXB458791 EGX458784:EGX458791 EQT458784:EQT458791 FAP458784:FAP458791 FKL458784:FKL458791 FUH458784:FUH458791 GED458784:GED458791 GNZ458784:GNZ458791 GXV458784:GXV458791 HHR458784:HHR458791 HRN458784:HRN458791 IBJ458784:IBJ458791 ILF458784:ILF458791 IVB458784:IVB458791 JEX458784:JEX458791 JOT458784:JOT458791 JYP458784:JYP458791 KIL458784:KIL458791 KSH458784:KSH458791 LCD458784:LCD458791 LLZ458784:LLZ458791 LVV458784:LVV458791 MFR458784:MFR458791 MPN458784:MPN458791 MZJ458784:MZJ458791 NJF458784:NJF458791 NTB458784:NTB458791 OCX458784:OCX458791 OMT458784:OMT458791 OWP458784:OWP458791 PGL458784:PGL458791 PQH458784:PQH458791 QAD458784:QAD458791 QJZ458784:QJZ458791 QTV458784:QTV458791 RDR458784:RDR458791 RNN458784:RNN458791 RXJ458784:RXJ458791 SHF458784:SHF458791 SRB458784:SRB458791 TAX458784:TAX458791 TKT458784:TKT458791 TUP458784:TUP458791 UEL458784:UEL458791 UOH458784:UOH458791 UYD458784:UYD458791 VHZ458784:VHZ458791 VRV458784:VRV458791 WBR458784:WBR458791 WLN458784:WLN458791 WVJ458784:WVJ458791 B524320:B524327 IX524320:IX524327 ST524320:ST524327 ACP524320:ACP524327 AML524320:AML524327 AWH524320:AWH524327 BGD524320:BGD524327 BPZ524320:BPZ524327 BZV524320:BZV524327 CJR524320:CJR524327 CTN524320:CTN524327 DDJ524320:DDJ524327 DNF524320:DNF524327 DXB524320:DXB524327 EGX524320:EGX524327 EQT524320:EQT524327 FAP524320:FAP524327 FKL524320:FKL524327 FUH524320:FUH524327 GED524320:GED524327 GNZ524320:GNZ524327 GXV524320:GXV524327 HHR524320:HHR524327 HRN524320:HRN524327 IBJ524320:IBJ524327 ILF524320:ILF524327 IVB524320:IVB524327 JEX524320:JEX524327 JOT524320:JOT524327 JYP524320:JYP524327 KIL524320:KIL524327 KSH524320:KSH524327 LCD524320:LCD524327 LLZ524320:LLZ524327 LVV524320:LVV524327 MFR524320:MFR524327 MPN524320:MPN524327 MZJ524320:MZJ524327 NJF524320:NJF524327 NTB524320:NTB524327 OCX524320:OCX524327 OMT524320:OMT524327 OWP524320:OWP524327 PGL524320:PGL524327 PQH524320:PQH524327 QAD524320:QAD524327 QJZ524320:QJZ524327 QTV524320:QTV524327 RDR524320:RDR524327 RNN524320:RNN524327 RXJ524320:RXJ524327 SHF524320:SHF524327 SRB524320:SRB524327 TAX524320:TAX524327 TKT524320:TKT524327 TUP524320:TUP524327 UEL524320:UEL524327 UOH524320:UOH524327 UYD524320:UYD524327 VHZ524320:VHZ524327 VRV524320:VRV524327 WBR524320:WBR524327 WLN524320:WLN524327 WVJ524320:WVJ524327 B589856:B589863 IX589856:IX589863 ST589856:ST589863 ACP589856:ACP589863 AML589856:AML589863 AWH589856:AWH589863 BGD589856:BGD589863 BPZ589856:BPZ589863 BZV589856:BZV589863 CJR589856:CJR589863 CTN589856:CTN589863 DDJ589856:DDJ589863 DNF589856:DNF589863 DXB589856:DXB589863 EGX589856:EGX589863 EQT589856:EQT589863 FAP589856:FAP589863 FKL589856:FKL589863 FUH589856:FUH589863 GED589856:GED589863 GNZ589856:GNZ589863 GXV589856:GXV589863 HHR589856:HHR589863 HRN589856:HRN589863 IBJ589856:IBJ589863 ILF589856:ILF589863 IVB589856:IVB589863 JEX589856:JEX589863 JOT589856:JOT589863 JYP589856:JYP589863 KIL589856:KIL589863 KSH589856:KSH589863 LCD589856:LCD589863 LLZ589856:LLZ589863 LVV589856:LVV589863 MFR589856:MFR589863 MPN589856:MPN589863 MZJ589856:MZJ589863 NJF589856:NJF589863 NTB589856:NTB589863 OCX589856:OCX589863 OMT589856:OMT589863 OWP589856:OWP589863 PGL589856:PGL589863 PQH589856:PQH589863 QAD589856:QAD589863 QJZ589856:QJZ589863 QTV589856:QTV589863 RDR589856:RDR589863 RNN589856:RNN589863 RXJ589856:RXJ589863 SHF589856:SHF589863 SRB589856:SRB589863 TAX589856:TAX589863 TKT589856:TKT589863 TUP589856:TUP589863 UEL589856:UEL589863 UOH589856:UOH589863 UYD589856:UYD589863 VHZ589856:VHZ589863 VRV589856:VRV589863 WBR589856:WBR589863 WLN589856:WLN589863 WVJ589856:WVJ589863 B655392:B655399 IX655392:IX655399 ST655392:ST655399 ACP655392:ACP655399 AML655392:AML655399 AWH655392:AWH655399 BGD655392:BGD655399 BPZ655392:BPZ655399 BZV655392:BZV655399 CJR655392:CJR655399 CTN655392:CTN655399 DDJ655392:DDJ655399 DNF655392:DNF655399 DXB655392:DXB655399 EGX655392:EGX655399 EQT655392:EQT655399 FAP655392:FAP655399 FKL655392:FKL655399 FUH655392:FUH655399 GED655392:GED655399 GNZ655392:GNZ655399 GXV655392:GXV655399 HHR655392:HHR655399 HRN655392:HRN655399 IBJ655392:IBJ655399 ILF655392:ILF655399 IVB655392:IVB655399 JEX655392:JEX655399 JOT655392:JOT655399 JYP655392:JYP655399 KIL655392:KIL655399 KSH655392:KSH655399 LCD655392:LCD655399 LLZ655392:LLZ655399 LVV655392:LVV655399 MFR655392:MFR655399 MPN655392:MPN655399 MZJ655392:MZJ655399 NJF655392:NJF655399 NTB655392:NTB655399 OCX655392:OCX655399 OMT655392:OMT655399 OWP655392:OWP655399 PGL655392:PGL655399 PQH655392:PQH655399 QAD655392:QAD655399 QJZ655392:QJZ655399 QTV655392:QTV655399 RDR655392:RDR655399 RNN655392:RNN655399 RXJ655392:RXJ655399 SHF655392:SHF655399 SRB655392:SRB655399 TAX655392:TAX655399 TKT655392:TKT655399 TUP655392:TUP655399 UEL655392:UEL655399 UOH655392:UOH655399 UYD655392:UYD655399 VHZ655392:VHZ655399 VRV655392:VRV655399 WBR655392:WBR655399 WLN655392:WLN655399 WVJ655392:WVJ655399 B720928:B720935 IX720928:IX720935 ST720928:ST720935 ACP720928:ACP720935 AML720928:AML720935 AWH720928:AWH720935 BGD720928:BGD720935 BPZ720928:BPZ720935 BZV720928:BZV720935 CJR720928:CJR720935 CTN720928:CTN720935 DDJ720928:DDJ720935 DNF720928:DNF720935 DXB720928:DXB720935 EGX720928:EGX720935 EQT720928:EQT720935 FAP720928:FAP720935 FKL720928:FKL720935 FUH720928:FUH720935 GED720928:GED720935 GNZ720928:GNZ720935 GXV720928:GXV720935 HHR720928:HHR720935 HRN720928:HRN720935 IBJ720928:IBJ720935 ILF720928:ILF720935 IVB720928:IVB720935 JEX720928:JEX720935 JOT720928:JOT720935 JYP720928:JYP720935 KIL720928:KIL720935 KSH720928:KSH720935 LCD720928:LCD720935 LLZ720928:LLZ720935 LVV720928:LVV720935 MFR720928:MFR720935 MPN720928:MPN720935 MZJ720928:MZJ720935 NJF720928:NJF720935 NTB720928:NTB720935 OCX720928:OCX720935 OMT720928:OMT720935 OWP720928:OWP720935 PGL720928:PGL720935 PQH720928:PQH720935 QAD720928:QAD720935 QJZ720928:QJZ720935 QTV720928:QTV720935 RDR720928:RDR720935 RNN720928:RNN720935 RXJ720928:RXJ720935 SHF720928:SHF720935 SRB720928:SRB720935 TAX720928:TAX720935 TKT720928:TKT720935 TUP720928:TUP720935 UEL720928:UEL720935 UOH720928:UOH720935 UYD720928:UYD720935 VHZ720928:VHZ720935 VRV720928:VRV720935 WBR720928:WBR720935 WLN720928:WLN720935 WVJ720928:WVJ720935 B786464:B786471 IX786464:IX786471 ST786464:ST786471 ACP786464:ACP786471 AML786464:AML786471 AWH786464:AWH786471 BGD786464:BGD786471 BPZ786464:BPZ786471 BZV786464:BZV786471 CJR786464:CJR786471 CTN786464:CTN786471 DDJ786464:DDJ786471 DNF786464:DNF786471 DXB786464:DXB786471 EGX786464:EGX786471 EQT786464:EQT786471 FAP786464:FAP786471 FKL786464:FKL786471 FUH786464:FUH786471 GED786464:GED786471 GNZ786464:GNZ786471 GXV786464:GXV786471 HHR786464:HHR786471 HRN786464:HRN786471 IBJ786464:IBJ786471 ILF786464:ILF786471 IVB786464:IVB786471 JEX786464:JEX786471 JOT786464:JOT786471 JYP786464:JYP786471 KIL786464:KIL786471 KSH786464:KSH786471 LCD786464:LCD786471 LLZ786464:LLZ786471 LVV786464:LVV786471 MFR786464:MFR786471 MPN786464:MPN786471 MZJ786464:MZJ786471 NJF786464:NJF786471 NTB786464:NTB786471 OCX786464:OCX786471 OMT786464:OMT786471 OWP786464:OWP786471 PGL786464:PGL786471 PQH786464:PQH786471 QAD786464:QAD786471 QJZ786464:QJZ786471 QTV786464:QTV786471 RDR786464:RDR786471 RNN786464:RNN786471 RXJ786464:RXJ786471 SHF786464:SHF786471 SRB786464:SRB786471 TAX786464:TAX786471 TKT786464:TKT786471 TUP786464:TUP786471 UEL786464:UEL786471 UOH786464:UOH786471 UYD786464:UYD786471 VHZ786464:VHZ786471 VRV786464:VRV786471 WBR786464:WBR786471 WLN786464:WLN786471 WVJ786464:WVJ786471 B852000:B852007 IX852000:IX852007 ST852000:ST852007 ACP852000:ACP852007 AML852000:AML852007 AWH852000:AWH852007 BGD852000:BGD852007 BPZ852000:BPZ852007 BZV852000:BZV852007 CJR852000:CJR852007 CTN852000:CTN852007 DDJ852000:DDJ852007 DNF852000:DNF852007 DXB852000:DXB852007 EGX852000:EGX852007 EQT852000:EQT852007 FAP852000:FAP852007 FKL852000:FKL852007 FUH852000:FUH852007 GED852000:GED852007 GNZ852000:GNZ852007 GXV852000:GXV852007 HHR852000:HHR852007 HRN852000:HRN852007 IBJ852000:IBJ852007 ILF852000:ILF852007 IVB852000:IVB852007 JEX852000:JEX852007 JOT852000:JOT852007 JYP852000:JYP852007 KIL852000:KIL852007 KSH852000:KSH852007 LCD852000:LCD852007 LLZ852000:LLZ852007 LVV852000:LVV852007 MFR852000:MFR852007 MPN852000:MPN852007 MZJ852000:MZJ852007 NJF852000:NJF852007 NTB852000:NTB852007 OCX852000:OCX852007 OMT852000:OMT852007 OWP852000:OWP852007 PGL852000:PGL852007 PQH852000:PQH852007 QAD852000:QAD852007 QJZ852000:QJZ852007 QTV852000:QTV852007 RDR852000:RDR852007 RNN852000:RNN852007 RXJ852000:RXJ852007 SHF852000:SHF852007 SRB852000:SRB852007 TAX852000:TAX852007 TKT852000:TKT852007 TUP852000:TUP852007 UEL852000:UEL852007 UOH852000:UOH852007 UYD852000:UYD852007 VHZ852000:VHZ852007 VRV852000:VRV852007 WBR852000:WBR852007 WLN852000:WLN852007 WVJ852000:WVJ852007 B917536:B917543 IX917536:IX917543 ST917536:ST917543 ACP917536:ACP917543 AML917536:AML917543 AWH917536:AWH917543 BGD917536:BGD917543 BPZ917536:BPZ917543 BZV917536:BZV917543 CJR917536:CJR917543 CTN917536:CTN917543 DDJ917536:DDJ917543 DNF917536:DNF917543 DXB917536:DXB917543 EGX917536:EGX917543 EQT917536:EQT917543 FAP917536:FAP917543 FKL917536:FKL917543 FUH917536:FUH917543 GED917536:GED917543 GNZ917536:GNZ917543 GXV917536:GXV917543 HHR917536:HHR917543 HRN917536:HRN917543 IBJ917536:IBJ917543 ILF917536:ILF917543 IVB917536:IVB917543 JEX917536:JEX917543 JOT917536:JOT917543 JYP917536:JYP917543 KIL917536:KIL917543 KSH917536:KSH917543 LCD917536:LCD917543 LLZ917536:LLZ917543 LVV917536:LVV917543 MFR917536:MFR917543 MPN917536:MPN917543 MZJ917536:MZJ917543 NJF917536:NJF917543 NTB917536:NTB917543 OCX917536:OCX917543 OMT917536:OMT917543 OWP917536:OWP917543 PGL917536:PGL917543 PQH917536:PQH917543 QAD917536:QAD917543 QJZ917536:QJZ917543 QTV917536:QTV917543 RDR917536:RDR917543 RNN917536:RNN917543 RXJ917536:RXJ917543 SHF917536:SHF917543 SRB917536:SRB917543 TAX917536:TAX917543 TKT917536:TKT917543 TUP917536:TUP917543 UEL917536:UEL917543 UOH917536:UOH917543 UYD917536:UYD917543 VHZ917536:VHZ917543 VRV917536:VRV917543 WBR917536:WBR917543 WLN917536:WLN917543 WVJ917536:WVJ917543 B983072:B983079 IX983072:IX983079 ST983072:ST983079 ACP983072:ACP983079 AML983072:AML983079 AWH983072:AWH983079 BGD983072:BGD983079 BPZ983072:BPZ983079 BZV983072:BZV983079 CJR983072:CJR983079 CTN983072:CTN983079 DDJ983072:DDJ983079 DNF983072:DNF983079 DXB983072:DXB983079 EGX983072:EGX983079 EQT983072:EQT983079 FAP983072:FAP983079 FKL983072:FKL983079 FUH983072:FUH983079 GED983072:GED983079 GNZ983072:GNZ983079 GXV983072:GXV983079 HHR983072:HHR983079 HRN983072:HRN983079 IBJ983072:IBJ983079 ILF983072:ILF983079 IVB983072:IVB983079 JEX983072:JEX983079 JOT983072:JOT983079 JYP983072:JYP983079 KIL983072:KIL983079 KSH983072:KSH983079 LCD983072:LCD983079 LLZ983072:LLZ983079 LVV983072:LVV983079 MFR983072:MFR983079 MPN983072:MPN983079 MZJ983072:MZJ983079 NJF983072:NJF983079 NTB983072:NTB983079 OCX983072:OCX983079 OMT983072:OMT983079 OWP983072:OWP983079 PGL983072:PGL983079 PQH983072:PQH983079 QAD983072:QAD983079 QJZ983072:QJZ983079 QTV983072:QTV983079 RDR983072:RDR983079 RNN983072:RNN983079 RXJ983072:RXJ983079 SHF983072:SHF983079 SRB983072:SRB983079 TAX983072:TAX983079 TKT983072:TKT983079 TUP983072:TUP983079 UEL983072:UEL983079 UOH983072:UOH983079 UYD983072:UYD983079 VHZ983072:VHZ983079 VRV983072:VRV983079 WBR983072:WBR983079 WLN983072:WLN983079 B32">
      <formula1>Valore</formula1>
    </dataValidation>
  </dataValidations>
  <pageMargins left="0.7" right="0.7" top="0.75" bottom="0.75" header="0.3" footer="0.3"/>
  <pageSetup paperSize="9" scale="65" orientation="landscape" r:id="rId1"/>
  <legacyDrawing r:id="rId2"/>
  <extLst xmlns:x14="http://schemas.microsoft.com/office/spreadsheetml/2009/9/main">
    <ext uri="{CCE6A557-97BC-4b89-ADB6-D9C93CAAB3DF}">
      <x14:dataValidations xmlns:xm="http://schemas.microsoft.com/office/excel/2006/main" count="2">
        <x14:dataValidation type="list" allowBlank="1" showInputMessage="1" showErrorMessage="1">
          <x14:formula1>
            <xm:f>Foglio1!$B$2:$B$10</xm:f>
          </x14:formula1>
          <xm:sqref>B33:B39</xm:sqref>
        </x14:dataValidation>
        <x14:dataValidation type="list" allowBlank="1" showInputMessage="1" showErrorMessage="1">
          <x14:formula1>
            <xm:f>Foglio1!$A$2:$A$10</xm:f>
          </x14:formula1>
          <xm:sqref>A33:A39</xm:sqref>
        </x14:dataValidation>
      </x14:dataValidations>
    </ext>
  </extLst>
</worksheet>
</file>

<file path=xl/worksheets/sheet15.xml><?xml version="1.0" encoding="utf-8"?>
<worksheet xmlns="http://schemas.openxmlformats.org/spreadsheetml/2006/main" xmlns:r="http://schemas.openxmlformats.org/officeDocument/2006/relationships">
  <dimension ref="A1:K45"/>
  <sheetViews>
    <sheetView workbookViewId="0">
      <selection activeCell="B2" sqref="B2"/>
    </sheetView>
  </sheetViews>
  <sheetFormatPr defaultRowHeight="12.75"/>
  <cols>
    <col min="1" max="1" width="48.5703125" style="83" customWidth="1"/>
    <col min="2" max="2" width="52.5703125" style="83" customWidth="1"/>
    <col min="3" max="3" width="10.140625" style="83" customWidth="1"/>
    <col min="4" max="4" width="8.85546875" style="83" hidden="1" customWidth="1"/>
    <col min="5" max="5" width="9.28515625" style="83" customWidth="1"/>
    <col min="6" max="10" width="16" style="83" customWidth="1"/>
    <col min="11" max="256" width="9.140625" style="83"/>
    <col min="257" max="257" width="42.42578125" style="83" customWidth="1"/>
    <col min="258" max="258" width="46.42578125" style="83" customWidth="1"/>
    <col min="259" max="259" width="10.140625" style="83" customWidth="1"/>
    <col min="260" max="260" width="8.85546875" style="83" customWidth="1"/>
    <col min="261" max="261" width="9.28515625" style="83" customWidth="1"/>
    <col min="262" max="266" width="16" style="83" customWidth="1"/>
    <col min="267" max="512" width="9.140625" style="83"/>
    <col min="513" max="513" width="42.42578125" style="83" customWidth="1"/>
    <col min="514" max="514" width="46.42578125" style="83" customWidth="1"/>
    <col min="515" max="515" width="10.140625" style="83" customWidth="1"/>
    <col min="516" max="516" width="8.85546875" style="83" customWidth="1"/>
    <col min="517" max="517" width="9.28515625" style="83" customWidth="1"/>
    <col min="518" max="522" width="16" style="83" customWidth="1"/>
    <col min="523" max="768" width="9.140625" style="83"/>
    <col min="769" max="769" width="42.42578125" style="83" customWidth="1"/>
    <col min="770" max="770" width="46.42578125" style="83" customWidth="1"/>
    <col min="771" max="771" width="10.140625" style="83" customWidth="1"/>
    <col min="772" max="772" width="8.85546875" style="83" customWidth="1"/>
    <col min="773" max="773" width="9.28515625" style="83" customWidth="1"/>
    <col min="774" max="778" width="16" style="83" customWidth="1"/>
    <col min="779" max="1024" width="9.140625" style="83"/>
    <col min="1025" max="1025" width="42.42578125" style="83" customWidth="1"/>
    <col min="1026" max="1026" width="46.42578125" style="83" customWidth="1"/>
    <col min="1027" max="1027" width="10.140625" style="83" customWidth="1"/>
    <col min="1028" max="1028" width="8.85546875" style="83" customWidth="1"/>
    <col min="1029" max="1029" width="9.28515625" style="83" customWidth="1"/>
    <col min="1030" max="1034" width="16" style="83" customWidth="1"/>
    <col min="1035" max="1280" width="9.140625" style="83"/>
    <col min="1281" max="1281" width="42.42578125" style="83" customWidth="1"/>
    <col min="1282" max="1282" width="46.42578125" style="83" customWidth="1"/>
    <col min="1283" max="1283" width="10.140625" style="83" customWidth="1"/>
    <col min="1284" max="1284" width="8.85546875" style="83" customWidth="1"/>
    <col min="1285" max="1285" width="9.28515625" style="83" customWidth="1"/>
    <col min="1286" max="1290" width="16" style="83" customWidth="1"/>
    <col min="1291" max="1536" width="9.140625" style="83"/>
    <col min="1537" max="1537" width="42.42578125" style="83" customWidth="1"/>
    <col min="1538" max="1538" width="46.42578125" style="83" customWidth="1"/>
    <col min="1539" max="1539" width="10.140625" style="83" customWidth="1"/>
    <col min="1540" max="1540" width="8.85546875" style="83" customWidth="1"/>
    <col min="1541" max="1541" width="9.28515625" style="83" customWidth="1"/>
    <col min="1542" max="1546" width="16" style="83" customWidth="1"/>
    <col min="1547" max="1792" width="9.140625" style="83"/>
    <col min="1793" max="1793" width="42.42578125" style="83" customWidth="1"/>
    <col min="1794" max="1794" width="46.42578125" style="83" customWidth="1"/>
    <col min="1795" max="1795" width="10.140625" style="83" customWidth="1"/>
    <col min="1796" max="1796" width="8.85546875" style="83" customWidth="1"/>
    <col min="1797" max="1797" width="9.28515625" style="83" customWidth="1"/>
    <col min="1798" max="1802" width="16" style="83" customWidth="1"/>
    <col min="1803" max="2048" width="9.140625" style="83"/>
    <col min="2049" max="2049" width="42.42578125" style="83" customWidth="1"/>
    <col min="2050" max="2050" width="46.42578125" style="83" customWidth="1"/>
    <col min="2051" max="2051" width="10.140625" style="83" customWidth="1"/>
    <col min="2052" max="2052" width="8.85546875" style="83" customWidth="1"/>
    <col min="2053" max="2053" width="9.28515625" style="83" customWidth="1"/>
    <col min="2054" max="2058" width="16" style="83" customWidth="1"/>
    <col min="2059" max="2304" width="9.140625" style="83"/>
    <col min="2305" max="2305" width="42.42578125" style="83" customWidth="1"/>
    <col min="2306" max="2306" width="46.42578125" style="83" customWidth="1"/>
    <col min="2307" max="2307" width="10.140625" style="83" customWidth="1"/>
    <col min="2308" max="2308" width="8.85546875" style="83" customWidth="1"/>
    <col min="2309" max="2309" width="9.28515625" style="83" customWidth="1"/>
    <col min="2310" max="2314" width="16" style="83" customWidth="1"/>
    <col min="2315" max="2560" width="9.140625" style="83"/>
    <col min="2561" max="2561" width="42.42578125" style="83" customWidth="1"/>
    <col min="2562" max="2562" width="46.42578125" style="83" customWidth="1"/>
    <col min="2563" max="2563" width="10.140625" style="83" customWidth="1"/>
    <col min="2564" max="2564" width="8.85546875" style="83" customWidth="1"/>
    <col min="2565" max="2565" width="9.28515625" style="83" customWidth="1"/>
    <col min="2566" max="2570" width="16" style="83" customWidth="1"/>
    <col min="2571" max="2816" width="9.140625" style="83"/>
    <col min="2817" max="2817" width="42.42578125" style="83" customWidth="1"/>
    <col min="2818" max="2818" width="46.42578125" style="83" customWidth="1"/>
    <col min="2819" max="2819" width="10.140625" style="83" customWidth="1"/>
    <col min="2820" max="2820" width="8.85546875" style="83" customWidth="1"/>
    <col min="2821" max="2821" width="9.28515625" style="83" customWidth="1"/>
    <col min="2822" max="2826" width="16" style="83" customWidth="1"/>
    <col min="2827" max="3072" width="9.140625" style="83"/>
    <col min="3073" max="3073" width="42.42578125" style="83" customWidth="1"/>
    <col min="3074" max="3074" width="46.42578125" style="83" customWidth="1"/>
    <col min="3075" max="3075" width="10.140625" style="83" customWidth="1"/>
    <col min="3076" max="3076" width="8.85546875" style="83" customWidth="1"/>
    <col min="3077" max="3077" width="9.28515625" style="83" customWidth="1"/>
    <col min="3078" max="3082" width="16" style="83" customWidth="1"/>
    <col min="3083" max="3328" width="9.140625" style="83"/>
    <col min="3329" max="3329" width="42.42578125" style="83" customWidth="1"/>
    <col min="3330" max="3330" width="46.42578125" style="83" customWidth="1"/>
    <col min="3331" max="3331" width="10.140625" style="83" customWidth="1"/>
    <col min="3332" max="3332" width="8.85546875" style="83" customWidth="1"/>
    <col min="3333" max="3333" width="9.28515625" style="83" customWidth="1"/>
    <col min="3334" max="3338" width="16" style="83" customWidth="1"/>
    <col min="3339" max="3584" width="9.140625" style="83"/>
    <col min="3585" max="3585" width="42.42578125" style="83" customWidth="1"/>
    <col min="3586" max="3586" width="46.42578125" style="83" customWidth="1"/>
    <col min="3587" max="3587" width="10.140625" style="83" customWidth="1"/>
    <col min="3588" max="3588" width="8.85546875" style="83" customWidth="1"/>
    <col min="3589" max="3589" width="9.28515625" style="83" customWidth="1"/>
    <col min="3590" max="3594" width="16" style="83" customWidth="1"/>
    <col min="3595" max="3840" width="9.140625" style="83"/>
    <col min="3841" max="3841" width="42.42578125" style="83" customWidth="1"/>
    <col min="3842" max="3842" width="46.42578125" style="83" customWidth="1"/>
    <col min="3843" max="3843" width="10.140625" style="83" customWidth="1"/>
    <col min="3844" max="3844" width="8.85546875" style="83" customWidth="1"/>
    <col min="3845" max="3845" width="9.28515625" style="83" customWidth="1"/>
    <col min="3846" max="3850" width="16" style="83" customWidth="1"/>
    <col min="3851" max="4096" width="9.140625" style="83"/>
    <col min="4097" max="4097" width="42.42578125" style="83" customWidth="1"/>
    <col min="4098" max="4098" width="46.42578125" style="83" customWidth="1"/>
    <col min="4099" max="4099" width="10.140625" style="83" customWidth="1"/>
    <col min="4100" max="4100" width="8.85546875" style="83" customWidth="1"/>
    <col min="4101" max="4101" width="9.28515625" style="83" customWidth="1"/>
    <col min="4102" max="4106" width="16" style="83" customWidth="1"/>
    <col min="4107" max="4352" width="9.140625" style="83"/>
    <col min="4353" max="4353" width="42.42578125" style="83" customWidth="1"/>
    <col min="4354" max="4354" width="46.42578125" style="83" customWidth="1"/>
    <col min="4355" max="4355" width="10.140625" style="83" customWidth="1"/>
    <col min="4356" max="4356" width="8.85546875" style="83" customWidth="1"/>
    <col min="4357" max="4357" width="9.28515625" style="83" customWidth="1"/>
    <col min="4358" max="4362" width="16" style="83" customWidth="1"/>
    <col min="4363" max="4608" width="9.140625" style="83"/>
    <col min="4609" max="4609" width="42.42578125" style="83" customWidth="1"/>
    <col min="4610" max="4610" width="46.42578125" style="83" customWidth="1"/>
    <col min="4611" max="4611" width="10.140625" style="83" customWidth="1"/>
    <col min="4612" max="4612" width="8.85546875" style="83" customWidth="1"/>
    <col min="4613" max="4613" width="9.28515625" style="83" customWidth="1"/>
    <col min="4614" max="4618" width="16" style="83" customWidth="1"/>
    <col min="4619" max="4864" width="9.140625" style="83"/>
    <col min="4865" max="4865" width="42.42578125" style="83" customWidth="1"/>
    <col min="4866" max="4866" width="46.42578125" style="83" customWidth="1"/>
    <col min="4867" max="4867" width="10.140625" style="83" customWidth="1"/>
    <col min="4868" max="4868" width="8.85546875" style="83" customWidth="1"/>
    <col min="4869" max="4869" width="9.28515625" style="83" customWidth="1"/>
    <col min="4870" max="4874" width="16" style="83" customWidth="1"/>
    <col min="4875" max="5120" width="9.140625" style="83"/>
    <col min="5121" max="5121" width="42.42578125" style="83" customWidth="1"/>
    <col min="5122" max="5122" width="46.42578125" style="83" customWidth="1"/>
    <col min="5123" max="5123" width="10.140625" style="83" customWidth="1"/>
    <col min="5124" max="5124" width="8.85546875" style="83" customWidth="1"/>
    <col min="5125" max="5125" width="9.28515625" style="83" customWidth="1"/>
    <col min="5126" max="5130" width="16" style="83" customWidth="1"/>
    <col min="5131" max="5376" width="9.140625" style="83"/>
    <col min="5377" max="5377" width="42.42578125" style="83" customWidth="1"/>
    <col min="5378" max="5378" width="46.42578125" style="83" customWidth="1"/>
    <col min="5379" max="5379" width="10.140625" style="83" customWidth="1"/>
    <col min="5380" max="5380" width="8.85546875" style="83" customWidth="1"/>
    <col min="5381" max="5381" width="9.28515625" style="83" customWidth="1"/>
    <col min="5382" max="5386" width="16" style="83" customWidth="1"/>
    <col min="5387" max="5632" width="9.140625" style="83"/>
    <col min="5633" max="5633" width="42.42578125" style="83" customWidth="1"/>
    <col min="5634" max="5634" width="46.42578125" style="83" customWidth="1"/>
    <col min="5635" max="5635" width="10.140625" style="83" customWidth="1"/>
    <col min="5636" max="5636" width="8.85546875" style="83" customWidth="1"/>
    <col min="5637" max="5637" width="9.28515625" style="83" customWidth="1"/>
    <col min="5638" max="5642" width="16" style="83" customWidth="1"/>
    <col min="5643" max="5888" width="9.140625" style="83"/>
    <col min="5889" max="5889" width="42.42578125" style="83" customWidth="1"/>
    <col min="5890" max="5890" width="46.42578125" style="83" customWidth="1"/>
    <col min="5891" max="5891" width="10.140625" style="83" customWidth="1"/>
    <col min="5892" max="5892" width="8.85546875" style="83" customWidth="1"/>
    <col min="5893" max="5893" width="9.28515625" style="83" customWidth="1"/>
    <col min="5894" max="5898" width="16" style="83" customWidth="1"/>
    <col min="5899" max="6144" width="9.140625" style="83"/>
    <col min="6145" max="6145" width="42.42578125" style="83" customWidth="1"/>
    <col min="6146" max="6146" width="46.42578125" style="83" customWidth="1"/>
    <col min="6147" max="6147" width="10.140625" style="83" customWidth="1"/>
    <col min="6148" max="6148" width="8.85546875" style="83" customWidth="1"/>
    <col min="6149" max="6149" width="9.28515625" style="83" customWidth="1"/>
    <col min="6150" max="6154" width="16" style="83" customWidth="1"/>
    <col min="6155" max="6400" width="9.140625" style="83"/>
    <col min="6401" max="6401" width="42.42578125" style="83" customWidth="1"/>
    <col min="6402" max="6402" width="46.42578125" style="83" customWidth="1"/>
    <col min="6403" max="6403" width="10.140625" style="83" customWidth="1"/>
    <col min="6404" max="6404" width="8.85546875" style="83" customWidth="1"/>
    <col min="6405" max="6405" width="9.28515625" style="83" customWidth="1"/>
    <col min="6406" max="6410" width="16" style="83" customWidth="1"/>
    <col min="6411" max="6656" width="9.140625" style="83"/>
    <col min="6657" max="6657" width="42.42578125" style="83" customWidth="1"/>
    <col min="6658" max="6658" width="46.42578125" style="83" customWidth="1"/>
    <col min="6659" max="6659" width="10.140625" style="83" customWidth="1"/>
    <col min="6660" max="6660" width="8.85546875" style="83" customWidth="1"/>
    <col min="6661" max="6661" width="9.28515625" style="83" customWidth="1"/>
    <col min="6662" max="6666" width="16" style="83" customWidth="1"/>
    <col min="6667" max="6912" width="9.140625" style="83"/>
    <col min="6913" max="6913" width="42.42578125" style="83" customWidth="1"/>
    <col min="6914" max="6914" width="46.42578125" style="83" customWidth="1"/>
    <col min="6915" max="6915" width="10.140625" style="83" customWidth="1"/>
    <col min="6916" max="6916" width="8.85546875" style="83" customWidth="1"/>
    <col min="6917" max="6917" width="9.28515625" style="83" customWidth="1"/>
    <col min="6918" max="6922" width="16" style="83" customWidth="1"/>
    <col min="6923" max="7168" width="9.140625" style="83"/>
    <col min="7169" max="7169" width="42.42578125" style="83" customWidth="1"/>
    <col min="7170" max="7170" width="46.42578125" style="83" customWidth="1"/>
    <col min="7171" max="7171" width="10.140625" style="83" customWidth="1"/>
    <col min="7172" max="7172" width="8.85546875" style="83" customWidth="1"/>
    <col min="7173" max="7173" width="9.28515625" style="83" customWidth="1"/>
    <col min="7174" max="7178" width="16" style="83" customWidth="1"/>
    <col min="7179" max="7424" width="9.140625" style="83"/>
    <col min="7425" max="7425" width="42.42578125" style="83" customWidth="1"/>
    <col min="7426" max="7426" width="46.42578125" style="83" customWidth="1"/>
    <col min="7427" max="7427" width="10.140625" style="83" customWidth="1"/>
    <col min="7428" max="7428" width="8.85546875" style="83" customWidth="1"/>
    <col min="7429" max="7429" width="9.28515625" style="83" customWidth="1"/>
    <col min="7430" max="7434" width="16" style="83" customWidth="1"/>
    <col min="7435" max="7680" width="9.140625" style="83"/>
    <col min="7681" max="7681" width="42.42578125" style="83" customWidth="1"/>
    <col min="7682" max="7682" width="46.42578125" style="83" customWidth="1"/>
    <col min="7683" max="7683" width="10.140625" style="83" customWidth="1"/>
    <col min="7684" max="7684" width="8.85546875" style="83" customWidth="1"/>
    <col min="7685" max="7685" width="9.28515625" style="83" customWidth="1"/>
    <col min="7686" max="7690" width="16" style="83" customWidth="1"/>
    <col min="7691" max="7936" width="9.140625" style="83"/>
    <col min="7937" max="7937" width="42.42578125" style="83" customWidth="1"/>
    <col min="7938" max="7938" width="46.42578125" style="83" customWidth="1"/>
    <col min="7939" max="7939" width="10.140625" style="83" customWidth="1"/>
    <col min="7940" max="7940" width="8.85546875" style="83" customWidth="1"/>
    <col min="7941" max="7941" width="9.28515625" style="83" customWidth="1"/>
    <col min="7942" max="7946" width="16" style="83" customWidth="1"/>
    <col min="7947" max="8192" width="9.140625" style="83"/>
    <col min="8193" max="8193" width="42.42578125" style="83" customWidth="1"/>
    <col min="8194" max="8194" width="46.42578125" style="83" customWidth="1"/>
    <col min="8195" max="8195" width="10.140625" style="83" customWidth="1"/>
    <col min="8196" max="8196" width="8.85546875" style="83" customWidth="1"/>
    <col min="8197" max="8197" width="9.28515625" style="83" customWidth="1"/>
    <col min="8198" max="8202" width="16" style="83" customWidth="1"/>
    <col min="8203" max="8448" width="9.140625" style="83"/>
    <col min="8449" max="8449" width="42.42578125" style="83" customWidth="1"/>
    <col min="8450" max="8450" width="46.42578125" style="83" customWidth="1"/>
    <col min="8451" max="8451" width="10.140625" style="83" customWidth="1"/>
    <col min="8452" max="8452" width="8.85546875" style="83" customWidth="1"/>
    <col min="8453" max="8453" width="9.28515625" style="83" customWidth="1"/>
    <col min="8454" max="8458" width="16" style="83" customWidth="1"/>
    <col min="8459" max="8704" width="9.140625" style="83"/>
    <col min="8705" max="8705" width="42.42578125" style="83" customWidth="1"/>
    <col min="8706" max="8706" width="46.42578125" style="83" customWidth="1"/>
    <col min="8707" max="8707" width="10.140625" style="83" customWidth="1"/>
    <col min="8708" max="8708" width="8.85546875" style="83" customWidth="1"/>
    <col min="8709" max="8709" width="9.28515625" style="83" customWidth="1"/>
    <col min="8710" max="8714" width="16" style="83" customWidth="1"/>
    <col min="8715" max="8960" width="9.140625" style="83"/>
    <col min="8961" max="8961" width="42.42578125" style="83" customWidth="1"/>
    <col min="8962" max="8962" width="46.42578125" style="83" customWidth="1"/>
    <col min="8963" max="8963" width="10.140625" style="83" customWidth="1"/>
    <col min="8964" max="8964" width="8.85546875" style="83" customWidth="1"/>
    <col min="8965" max="8965" width="9.28515625" style="83" customWidth="1"/>
    <col min="8966" max="8970" width="16" style="83" customWidth="1"/>
    <col min="8971" max="9216" width="9.140625" style="83"/>
    <col min="9217" max="9217" width="42.42578125" style="83" customWidth="1"/>
    <col min="9218" max="9218" width="46.42578125" style="83" customWidth="1"/>
    <col min="9219" max="9219" width="10.140625" style="83" customWidth="1"/>
    <col min="9220" max="9220" width="8.85546875" style="83" customWidth="1"/>
    <col min="9221" max="9221" width="9.28515625" style="83" customWidth="1"/>
    <col min="9222" max="9226" width="16" style="83" customWidth="1"/>
    <col min="9227" max="9472" width="9.140625" style="83"/>
    <col min="9473" max="9473" width="42.42578125" style="83" customWidth="1"/>
    <col min="9474" max="9474" width="46.42578125" style="83" customWidth="1"/>
    <col min="9475" max="9475" width="10.140625" style="83" customWidth="1"/>
    <col min="9476" max="9476" width="8.85546875" style="83" customWidth="1"/>
    <col min="9477" max="9477" width="9.28515625" style="83" customWidth="1"/>
    <col min="9478" max="9482" width="16" style="83" customWidth="1"/>
    <col min="9483" max="9728" width="9.140625" style="83"/>
    <col min="9729" max="9729" width="42.42578125" style="83" customWidth="1"/>
    <col min="9730" max="9730" width="46.42578125" style="83" customWidth="1"/>
    <col min="9731" max="9731" width="10.140625" style="83" customWidth="1"/>
    <col min="9732" max="9732" width="8.85546875" style="83" customWidth="1"/>
    <col min="9733" max="9733" width="9.28515625" style="83" customWidth="1"/>
    <col min="9734" max="9738" width="16" style="83" customWidth="1"/>
    <col min="9739" max="9984" width="9.140625" style="83"/>
    <col min="9985" max="9985" width="42.42578125" style="83" customWidth="1"/>
    <col min="9986" max="9986" width="46.42578125" style="83" customWidth="1"/>
    <col min="9987" max="9987" width="10.140625" style="83" customWidth="1"/>
    <col min="9988" max="9988" width="8.85546875" style="83" customWidth="1"/>
    <col min="9989" max="9989" width="9.28515625" style="83" customWidth="1"/>
    <col min="9990" max="9994" width="16" style="83" customWidth="1"/>
    <col min="9995" max="10240" width="9.140625" style="83"/>
    <col min="10241" max="10241" width="42.42578125" style="83" customWidth="1"/>
    <col min="10242" max="10242" width="46.42578125" style="83" customWidth="1"/>
    <col min="10243" max="10243" width="10.140625" style="83" customWidth="1"/>
    <col min="10244" max="10244" width="8.85546875" style="83" customWidth="1"/>
    <col min="10245" max="10245" width="9.28515625" style="83" customWidth="1"/>
    <col min="10246" max="10250" width="16" style="83" customWidth="1"/>
    <col min="10251" max="10496" width="9.140625" style="83"/>
    <col min="10497" max="10497" width="42.42578125" style="83" customWidth="1"/>
    <col min="10498" max="10498" width="46.42578125" style="83" customWidth="1"/>
    <col min="10499" max="10499" width="10.140625" style="83" customWidth="1"/>
    <col min="10500" max="10500" width="8.85546875" style="83" customWidth="1"/>
    <col min="10501" max="10501" width="9.28515625" style="83" customWidth="1"/>
    <col min="10502" max="10506" width="16" style="83" customWidth="1"/>
    <col min="10507" max="10752" width="9.140625" style="83"/>
    <col min="10753" max="10753" width="42.42578125" style="83" customWidth="1"/>
    <col min="10754" max="10754" width="46.42578125" style="83" customWidth="1"/>
    <col min="10755" max="10755" width="10.140625" style="83" customWidth="1"/>
    <col min="10756" max="10756" width="8.85546875" style="83" customWidth="1"/>
    <col min="10757" max="10757" width="9.28515625" style="83" customWidth="1"/>
    <col min="10758" max="10762" width="16" style="83" customWidth="1"/>
    <col min="10763" max="11008" width="9.140625" style="83"/>
    <col min="11009" max="11009" width="42.42578125" style="83" customWidth="1"/>
    <col min="11010" max="11010" width="46.42578125" style="83" customWidth="1"/>
    <col min="11011" max="11011" width="10.140625" style="83" customWidth="1"/>
    <col min="11012" max="11012" width="8.85546875" style="83" customWidth="1"/>
    <col min="11013" max="11013" width="9.28515625" style="83" customWidth="1"/>
    <col min="11014" max="11018" width="16" style="83" customWidth="1"/>
    <col min="11019" max="11264" width="9.140625" style="83"/>
    <col min="11265" max="11265" width="42.42578125" style="83" customWidth="1"/>
    <col min="11266" max="11266" width="46.42578125" style="83" customWidth="1"/>
    <col min="11267" max="11267" width="10.140625" style="83" customWidth="1"/>
    <col min="11268" max="11268" width="8.85546875" style="83" customWidth="1"/>
    <col min="11269" max="11269" width="9.28515625" style="83" customWidth="1"/>
    <col min="11270" max="11274" width="16" style="83" customWidth="1"/>
    <col min="11275" max="11520" width="9.140625" style="83"/>
    <col min="11521" max="11521" width="42.42578125" style="83" customWidth="1"/>
    <col min="11522" max="11522" width="46.42578125" style="83" customWidth="1"/>
    <col min="11523" max="11523" width="10.140625" style="83" customWidth="1"/>
    <col min="11524" max="11524" width="8.85546875" style="83" customWidth="1"/>
    <col min="11525" max="11525" width="9.28515625" style="83" customWidth="1"/>
    <col min="11526" max="11530" width="16" style="83" customWidth="1"/>
    <col min="11531" max="11776" width="9.140625" style="83"/>
    <col min="11777" max="11777" width="42.42578125" style="83" customWidth="1"/>
    <col min="11778" max="11778" width="46.42578125" style="83" customWidth="1"/>
    <col min="11779" max="11779" width="10.140625" style="83" customWidth="1"/>
    <col min="11780" max="11780" width="8.85546875" style="83" customWidth="1"/>
    <col min="11781" max="11781" width="9.28515625" style="83" customWidth="1"/>
    <col min="11782" max="11786" width="16" style="83" customWidth="1"/>
    <col min="11787" max="12032" width="9.140625" style="83"/>
    <col min="12033" max="12033" width="42.42578125" style="83" customWidth="1"/>
    <col min="12034" max="12034" width="46.42578125" style="83" customWidth="1"/>
    <col min="12035" max="12035" width="10.140625" style="83" customWidth="1"/>
    <col min="12036" max="12036" width="8.85546875" style="83" customWidth="1"/>
    <col min="12037" max="12037" width="9.28515625" style="83" customWidth="1"/>
    <col min="12038" max="12042" width="16" style="83" customWidth="1"/>
    <col min="12043" max="12288" width="9.140625" style="83"/>
    <col min="12289" max="12289" width="42.42578125" style="83" customWidth="1"/>
    <col min="12290" max="12290" width="46.42578125" style="83" customWidth="1"/>
    <col min="12291" max="12291" width="10.140625" style="83" customWidth="1"/>
    <col min="12292" max="12292" width="8.85546875" style="83" customWidth="1"/>
    <col min="12293" max="12293" width="9.28515625" style="83" customWidth="1"/>
    <col min="12294" max="12298" width="16" style="83" customWidth="1"/>
    <col min="12299" max="12544" width="9.140625" style="83"/>
    <col min="12545" max="12545" width="42.42578125" style="83" customWidth="1"/>
    <col min="12546" max="12546" width="46.42578125" style="83" customWidth="1"/>
    <col min="12547" max="12547" width="10.140625" style="83" customWidth="1"/>
    <col min="12548" max="12548" width="8.85546875" style="83" customWidth="1"/>
    <col min="12549" max="12549" width="9.28515625" style="83" customWidth="1"/>
    <col min="12550" max="12554" width="16" style="83" customWidth="1"/>
    <col min="12555" max="12800" width="9.140625" style="83"/>
    <col min="12801" max="12801" width="42.42578125" style="83" customWidth="1"/>
    <col min="12802" max="12802" width="46.42578125" style="83" customWidth="1"/>
    <col min="12803" max="12803" width="10.140625" style="83" customWidth="1"/>
    <col min="12804" max="12804" width="8.85546875" style="83" customWidth="1"/>
    <col min="12805" max="12805" width="9.28515625" style="83" customWidth="1"/>
    <col min="12806" max="12810" width="16" style="83" customWidth="1"/>
    <col min="12811" max="13056" width="9.140625" style="83"/>
    <col min="13057" max="13057" width="42.42578125" style="83" customWidth="1"/>
    <col min="13058" max="13058" width="46.42578125" style="83" customWidth="1"/>
    <col min="13059" max="13059" width="10.140625" style="83" customWidth="1"/>
    <col min="13060" max="13060" width="8.85546875" style="83" customWidth="1"/>
    <col min="13061" max="13061" width="9.28515625" style="83" customWidth="1"/>
    <col min="13062" max="13066" width="16" style="83" customWidth="1"/>
    <col min="13067" max="13312" width="9.140625" style="83"/>
    <col min="13313" max="13313" width="42.42578125" style="83" customWidth="1"/>
    <col min="13314" max="13314" width="46.42578125" style="83" customWidth="1"/>
    <col min="13315" max="13315" width="10.140625" style="83" customWidth="1"/>
    <col min="13316" max="13316" width="8.85546875" style="83" customWidth="1"/>
    <col min="13317" max="13317" width="9.28515625" style="83" customWidth="1"/>
    <col min="13318" max="13322" width="16" style="83" customWidth="1"/>
    <col min="13323" max="13568" width="9.140625" style="83"/>
    <col min="13569" max="13569" width="42.42578125" style="83" customWidth="1"/>
    <col min="13570" max="13570" width="46.42578125" style="83" customWidth="1"/>
    <col min="13571" max="13571" width="10.140625" style="83" customWidth="1"/>
    <col min="13572" max="13572" width="8.85546875" style="83" customWidth="1"/>
    <col min="13573" max="13573" width="9.28515625" style="83" customWidth="1"/>
    <col min="13574" max="13578" width="16" style="83" customWidth="1"/>
    <col min="13579" max="13824" width="9.140625" style="83"/>
    <col min="13825" max="13825" width="42.42578125" style="83" customWidth="1"/>
    <col min="13826" max="13826" width="46.42578125" style="83" customWidth="1"/>
    <col min="13827" max="13827" width="10.140625" style="83" customWidth="1"/>
    <col min="13828" max="13828" width="8.85546875" style="83" customWidth="1"/>
    <col min="13829" max="13829" width="9.28515625" style="83" customWidth="1"/>
    <col min="13830" max="13834" width="16" style="83" customWidth="1"/>
    <col min="13835" max="14080" width="9.140625" style="83"/>
    <col min="14081" max="14081" width="42.42578125" style="83" customWidth="1"/>
    <col min="14082" max="14082" width="46.42578125" style="83" customWidth="1"/>
    <col min="14083" max="14083" width="10.140625" style="83" customWidth="1"/>
    <col min="14084" max="14084" width="8.85546875" style="83" customWidth="1"/>
    <col min="14085" max="14085" width="9.28515625" style="83" customWidth="1"/>
    <col min="14086" max="14090" width="16" style="83" customWidth="1"/>
    <col min="14091" max="14336" width="9.140625" style="83"/>
    <col min="14337" max="14337" width="42.42578125" style="83" customWidth="1"/>
    <col min="14338" max="14338" width="46.42578125" style="83" customWidth="1"/>
    <col min="14339" max="14339" width="10.140625" style="83" customWidth="1"/>
    <col min="14340" max="14340" width="8.85546875" style="83" customWidth="1"/>
    <col min="14341" max="14341" width="9.28515625" style="83" customWidth="1"/>
    <col min="14342" max="14346" width="16" style="83" customWidth="1"/>
    <col min="14347" max="14592" width="9.140625" style="83"/>
    <col min="14593" max="14593" width="42.42578125" style="83" customWidth="1"/>
    <col min="14594" max="14594" width="46.42578125" style="83" customWidth="1"/>
    <col min="14595" max="14595" width="10.140625" style="83" customWidth="1"/>
    <col min="14596" max="14596" width="8.85546875" style="83" customWidth="1"/>
    <col min="14597" max="14597" width="9.28515625" style="83" customWidth="1"/>
    <col min="14598" max="14602" width="16" style="83" customWidth="1"/>
    <col min="14603" max="14848" width="9.140625" style="83"/>
    <col min="14849" max="14849" width="42.42578125" style="83" customWidth="1"/>
    <col min="14850" max="14850" width="46.42578125" style="83" customWidth="1"/>
    <col min="14851" max="14851" width="10.140625" style="83" customWidth="1"/>
    <col min="14852" max="14852" width="8.85546875" style="83" customWidth="1"/>
    <col min="14853" max="14853" width="9.28515625" style="83" customWidth="1"/>
    <col min="14854" max="14858" width="16" style="83" customWidth="1"/>
    <col min="14859" max="15104" width="9.140625" style="83"/>
    <col min="15105" max="15105" width="42.42578125" style="83" customWidth="1"/>
    <col min="15106" max="15106" width="46.42578125" style="83" customWidth="1"/>
    <col min="15107" max="15107" width="10.140625" style="83" customWidth="1"/>
    <col min="15108" max="15108" width="8.85546875" style="83" customWidth="1"/>
    <col min="15109" max="15109" width="9.28515625" style="83" customWidth="1"/>
    <col min="15110" max="15114" width="16" style="83" customWidth="1"/>
    <col min="15115" max="15360" width="9.140625" style="83"/>
    <col min="15361" max="15361" width="42.42578125" style="83" customWidth="1"/>
    <col min="15362" max="15362" width="46.42578125" style="83" customWidth="1"/>
    <col min="15363" max="15363" width="10.140625" style="83" customWidth="1"/>
    <col min="15364" max="15364" width="8.85546875" style="83" customWidth="1"/>
    <col min="15365" max="15365" width="9.28515625" style="83" customWidth="1"/>
    <col min="15366" max="15370" width="16" style="83" customWidth="1"/>
    <col min="15371" max="15616" width="9.140625" style="83"/>
    <col min="15617" max="15617" width="42.42578125" style="83" customWidth="1"/>
    <col min="15618" max="15618" width="46.42578125" style="83" customWidth="1"/>
    <col min="15619" max="15619" width="10.140625" style="83" customWidth="1"/>
    <col min="15620" max="15620" width="8.85546875" style="83" customWidth="1"/>
    <col min="15621" max="15621" width="9.28515625" style="83" customWidth="1"/>
    <col min="15622" max="15626" width="16" style="83" customWidth="1"/>
    <col min="15627" max="15872" width="9.140625" style="83"/>
    <col min="15873" max="15873" width="42.42578125" style="83" customWidth="1"/>
    <col min="15874" max="15874" width="46.42578125" style="83" customWidth="1"/>
    <col min="15875" max="15875" width="10.140625" style="83" customWidth="1"/>
    <col min="15876" max="15876" width="8.85546875" style="83" customWidth="1"/>
    <col min="15877" max="15877" width="9.28515625" style="83" customWidth="1"/>
    <col min="15878" max="15882" width="16" style="83" customWidth="1"/>
    <col min="15883" max="16128" width="9.140625" style="83"/>
    <col min="16129" max="16129" width="42.42578125" style="83" customWidth="1"/>
    <col min="16130" max="16130" width="46.42578125" style="83" customWidth="1"/>
    <col min="16131" max="16131" width="10.140625" style="83" customWidth="1"/>
    <col min="16132" max="16132" width="8.85546875" style="83" customWidth="1"/>
    <col min="16133" max="16133" width="9.28515625" style="83" customWidth="1"/>
    <col min="16134" max="16138" width="16" style="83" customWidth="1"/>
    <col min="16139" max="16384" width="9.140625" style="83"/>
  </cols>
  <sheetData>
    <row r="1" spans="1:10" s="67" customFormat="1" ht="21.75" customHeight="1">
      <c r="A1" s="605" t="str">
        <f>'Elenco P.I.'!B2</f>
        <v>Comune di Arborea</v>
      </c>
      <c r="B1" s="606"/>
      <c r="C1" s="606"/>
      <c r="D1" s="606"/>
      <c r="E1" s="606"/>
      <c r="F1" s="606"/>
      <c r="G1" s="606"/>
      <c r="H1" s="606"/>
      <c r="I1" s="606"/>
      <c r="J1" s="607"/>
    </row>
    <row r="2" spans="1:10" s="67" customFormat="1" ht="19.5" customHeight="1">
      <c r="A2" s="68" t="s">
        <v>0</v>
      </c>
      <c r="B2" s="69"/>
      <c r="C2" s="70"/>
      <c r="D2" s="70"/>
      <c r="E2" s="70"/>
      <c r="F2" s="71" t="s">
        <v>225</v>
      </c>
      <c r="G2" s="71" t="s">
        <v>226</v>
      </c>
      <c r="H2" s="70"/>
      <c r="I2" s="71" t="s">
        <v>227</v>
      </c>
      <c r="J2" s="72"/>
    </row>
    <row r="3" spans="1:10" s="67" customFormat="1" ht="19.5" customHeight="1">
      <c r="A3" s="68" t="s">
        <v>228</v>
      </c>
      <c r="B3" s="73"/>
      <c r="C3" s="70"/>
      <c r="D3" s="70"/>
      <c r="E3" s="70"/>
      <c r="F3" s="74"/>
      <c r="G3" s="74"/>
      <c r="H3" s="70"/>
      <c r="I3" s="75">
        <v>2021</v>
      </c>
      <c r="J3" s="72"/>
    </row>
    <row r="4" spans="1:10" s="67" customFormat="1" ht="19.5" customHeight="1">
      <c r="A4" s="68" t="s">
        <v>229</v>
      </c>
      <c r="B4" s="76"/>
      <c r="C4" s="70"/>
      <c r="D4" s="70"/>
      <c r="E4" s="70"/>
      <c r="F4" s="70"/>
      <c r="G4" s="70"/>
      <c r="H4" s="70"/>
      <c r="I4" s="70"/>
      <c r="J4" s="72"/>
    </row>
    <row r="5" spans="1:10" ht="9.75" customHeight="1">
      <c r="A5" s="77"/>
      <c r="B5" s="78"/>
      <c r="C5" s="79"/>
      <c r="D5" s="79"/>
      <c r="E5" s="79"/>
      <c r="F5" s="79"/>
      <c r="G5" s="80"/>
      <c r="H5" s="81"/>
      <c r="I5" s="81"/>
      <c r="J5" s="82"/>
    </row>
    <row r="6" spans="1:10" ht="12.75" customHeight="1">
      <c r="A6" s="608" t="s">
        <v>230</v>
      </c>
      <c r="B6" s="608"/>
      <c r="C6" s="608"/>
      <c r="D6" s="608"/>
      <c r="E6" s="608"/>
      <c r="F6" s="610" t="s">
        <v>231</v>
      </c>
      <c r="G6" s="610"/>
      <c r="H6" s="610"/>
      <c r="I6" s="610"/>
      <c r="J6" s="610"/>
    </row>
    <row r="7" spans="1:10" ht="15.75" customHeight="1">
      <c r="A7" s="609"/>
      <c r="B7" s="609"/>
      <c r="C7" s="609"/>
      <c r="D7" s="609"/>
      <c r="E7" s="609"/>
      <c r="F7" s="401">
        <v>1</v>
      </c>
      <c r="G7" s="401">
        <v>2</v>
      </c>
      <c r="H7" s="401">
        <v>3</v>
      </c>
      <c r="I7" s="401">
        <v>4</v>
      </c>
      <c r="J7" s="401">
        <v>5</v>
      </c>
    </row>
    <row r="8" spans="1:10" ht="15.75" customHeight="1">
      <c r="A8" s="609"/>
      <c r="B8" s="609"/>
      <c r="C8" s="609"/>
      <c r="D8" s="609"/>
      <c r="E8" s="609"/>
      <c r="F8" s="85" t="s">
        <v>232</v>
      </c>
      <c r="G8" s="85" t="s">
        <v>233</v>
      </c>
      <c r="H8" s="86" t="s">
        <v>234</v>
      </c>
      <c r="I8" s="86" t="s">
        <v>235</v>
      </c>
      <c r="J8" s="86" t="s">
        <v>236</v>
      </c>
    </row>
    <row r="9" spans="1:10" ht="4.5" customHeight="1">
      <c r="A9" s="611"/>
      <c r="B9" s="611"/>
      <c r="C9" s="611"/>
      <c r="D9" s="611"/>
      <c r="E9" s="611"/>
      <c r="F9" s="611"/>
      <c r="G9" s="611"/>
      <c r="H9" s="611"/>
      <c r="I9" s="611"/>
      <c r="J9" s="611"/>
    </row>
    <row r="10" spans="1:10" ht="32.25" customHeight="1">
      <c r="A10" s="87" t="s">
        <v>237</v>
      </c>
      <c r="B10" s="87" t="s">
        <v>238</v>
      </c>
      <c r="C10" s="88" t="s">
        <v>239</v>
      </c>
      <c r="D10" s="88" t="s">
        <v>240</v>
      </c>
      <c r="E10" s="88" t="s">
        <v>241</v>
      </c>
      <c r="F10" s="88" t="s">
        <v>242</v>
      </c>
      <c r="G10" s="88" t="s">
        <v>57</v>
      </c>
      <c r="H10" s="88" t="s">
        <v>243</v>
      </c>
      <c r="I10" s="88" t="s">
        <v>244</v>
      </c>
      <c r="J10" s="88" t="s">
        <v>245</v>
      </c>
    </row>
    <row r="11" spans="1:10" ht="84" customHeight="1">
      <c r="A11" s="89" t="str">
        <f>Tecnico!B16</f>
        <v>Assicurare un'efficace acquisizione, gestione e programmazione delle risorse finanziarie dell'ente al fine di garantire la qualità dei servizi svolti e il rispetto dei piani e dei programmi della politica</v>
      </c>
      <c r="B11" s="90"/>
      <c r="C11" s="91"/>
      <c r="D11" s="92">
        <f t="shared" ref="D11:D20" si="0">E11/100</f>
        <v>0</v>
      </c>
      <c r="E11" s="93"/>
      <c r="F11" s="94" t="str">
        <f>IF(E11&lt;=20,"X","")</f>
        <v>X</v>
      </c>
      <c r="G11" s="94" t="str">
        <f>IF(AND(E11&gt;20,E11&lt;=50),"X","")</f>
        <v/>
      </c>
      <c r="H11" s="94" t="str">
        <f>IF(AND(E11&gt;50,E11&lt;=70),"X","")</f>
        <v/>
      </c>
      <c r="I11" s="94" t="str">
        <f>IF(AND(E11&gt;70,E11&lt;=90),"X","")</f>
        <v/>
      </c>
      <c r="J11" s="94" t="str">
        <f>IF(AND(E11&gt;90,E11&lt;=100),"X","")</f>
        <v/>
      </c>
    </row>
    <row r="12" spans="1:10" ht="104.25" customHeight="1">
      <c r="A12" s="89" t="str">
        <f>Tecnico!B17</f>
        <v>Attuazione delle misure previste dalla normativa  e del PTPC dell'ente in materia di Anticorruzione</v>
      </c>
      <c r="B12" s="96"/>
      <c r="C12" s="91"/>
      <c r="D12" s="92">
        <f t="shared" si="0"/>
        <v>0</v>
      </c>
      <c r="E12" s="93"/>
      <c r="F12" s="94" t="str">
        <f t="shared" ref="F12:F20" si="1">IF(E12&lt;=20,"X","")</f>
        <v>X</v>
      </c>
      <c r="G12" s="94" t="str">
        <f t="shared" ref="G12:G20" si="2">IF(AND(E12&gt;20,E12&lt;=50),"X","")</f>
        <v/>
      </c>
      <c r="H12" s="94" t="str">
        <f t="shared" ref="H12:H20" si="3">IF(AND(E12&gt;50,E12&lt;=70),"X","")</f>
        <v/>
      </c>
      <c r="I12" s="94" t="str">
        <f t="shared" ref="I12:I20" si="4">IF(AND(E12&gt;70,E12&lt;=90),"X","")</f>
        <v/>
      </c>
      <c r="J12" s="94" t="str">
        <f t="shared" ref="J12:J20" si="5">IF(AND(E12&gt;90,E12&lt;=100),"X","")</f>
        <v/>
      </c>
    </row>
    <row r="13" spans="1:10" ht="68.25" customHeight="1">
      <c r="A13" s="89" t="str">
        <f>Tecnico!B18</f>
        <v xml:space="preserve">Attuazione delle misure previste dalla normativa  dell'ente in materia di trasparenza </v>
      </c>
      <c r="B13" s="96"/>
      <c r="C13" s="93"/>
      <c r="D13" s="92">
        <f t="shared" si="0"/>
        <v>0</v>
      </c>
      <c r="E13" s="93"/>
      <c r="F13" s="94" t="str">
        <f t="shared" si="1"/>
        <v>X</v>
      </c>
      <c r="G13" s="94" t="str">
        <f t="shared" si="2"/>
        <v/>
      </c>
      <c r="H13" s="94" t="str">
        <f t="shared" si="3"/>
        <v/>
      </c>
      <c r="I13" s="94" t="str">
        <f t="shared" si="4"/>
        <v/>
      </c>
      <c r="J13" s="94" t="str">
        <f t="shared" si="5"/>
        <v/>
      </c>
    </row>
    <row r="14" spans="1:10" ht="75" customHeight="1">
      <c r="A14" s="89" t="str">
        <f>Tecnico!B19</f>
        <v>Assicurare un elevato standard degli atti amministrativi finalizzato a garantire la legittimità, regolarità e correttezza dell’azione amministrativa nonche di regolarità contabile degli atti mediante l'attuazione dei controlli cosi come previsto nel numero e con le modalità programmate nel regolamento sui controlli interni adottato dall'ente.</v>
      </c>
      <c r="B14" s="96"/>
      <c r="C14" s="93"/>
      <c r="D14" s="92">
        <f t="shared" si="0"/>
        <v>0</v>
      </c>
      <c r="E14" s="93"/>
      <c r="F14" s="94" t="str">
        <f t="shared" si="1"/>
        <v>X</v>
      </c>
      <c r="G14" s="94" t="str">
        <f t="shared" si="2"/>
        <v/>
      </c>
      <c r="H14" s="94" t="str">
        <f t="shared" si="3"/>
        <v/>
      </c>
      <c r="I14" s="94" t="str">
        <f t="shared" si="4"/>
        <v/>
      </c>
      <c r="J14" s="94" t="str">
        <f t="shared" si="5"/>
        <v/>
      </c>
    </row>
    <row r="15" spans="1:10" ht="80.25" customHeight="1">
      <c r="A15" s="89" t="str">
        <f>Tecnico!B20</f>
        <v>Informatizzazione</v>
      </c>
      <c r="B15" s="96"/>
      <c r="C15" s="93"/>
      <c r="D15" s="92">
        <f t="shared" si="0"/>
        <v>0</v>
      </c>
      <c r="E15" s="93"/>
      <c r="F15" s="94" t="str">
        <f t="shared" si="1"/>
        <v>X</v>
      </c>
      <c r="G15" s="94" t="str">
        <f t="shared" si="2"/>
        <v/>
      </c>
      <c r="H15" s="94" t="str">
        <f t="shared" si="3"/>
        <v/>
      </c>
      <c r="I15" s="94" t="str">
        <f t="shared" si="4"/>
        <v/>
      </c>
      <c r="J15" s="94" t="str">
        <f t="shared" si="5"/>
        <v/>
      </c>
    </row>
    <row r="16" spans="1:10" ht="89.25" hidden="1" customHeight="1">
      <c r="A16" s="89">
        <f>Tecnico!B21</f>
        <v>0</v>
      </c>
      <c r="B16" s="96"/>
      <c r="C16" s="93"/>
      <c r="D16" s="92">
        <f t="shared" si="0"/>
        <v>0</v>
      </c>
      <c r="E16" s="93"/>
      <c r="F16" s="94" t="str">
        <f t="shared" si="1"/>
        <v>X</v>
      </c>
      <c r="G16" s="94" t="str">
        <f t="shared" si="2"/>
        <v/>
      </c>
      <c r="H16" s="94" t="str">
        <f t="shared" si="3"/>
        <v/>
      </c>
      <c r="I16" s="94" t="str">
        <f t="shared" si="4"/>
        <v/>
      </c>
      <c r="J16" s="94" t="str">
        <f t="shared" si="5"/>
        <v/>
      </c>
    </row>
    <row r="17" spans="1:10" ht="78" hidden="1" customHeight="1">
      <c r="A17" s="89">
        <f>Tecnico!B22</f>
        <v>0</v>
      </c>
      <c r="B17" s="89"/>
      <c r="C17" s="93"/>
      <c r="D17" s="92">
        <f t="shared" si="0"/>
        <v>0</v>
      </c>
      <c r="E17" s="93"/>
      <c r="F17" s="94" t="str">
        <f t="shared" si="1"/>
        <v>X</v>
      </c>
      <c r="G17" s="94" t="str">
        <f t="shared" si="2"/>
        <v/>
      </c>
      <c r="H17" s="94" t="str">
        <f t="shared" si="3"/>
        <v/>
      </c>
      <c r="I17" s="94" t="str">
        <f t="shared" si="4"/>
        <v/>
      </c>
      <c r="J17" s="94" t="str">
        <f t="shared" si="5"/>
        <v/>
      </c>
    </row>
    <row r="18" spans="1:10" ht="26.25" hidden="1" customHeight="1">
      <c r="A18" s="89">
        <f>Tecnico!B23</f>
        <v>0</v>
      </c>
      <c r="B18" s="96"/>
      <c r="C18" s="93"/>
      <c r="D18" s="92">
        <f t="shared" si="0"/>
        <v>0</v>
      </c>
      <c r="E18" s="93"/>
      <c r="F18" s="94" t="str">
        <f t="shared" si="1"/>
        <v>X</v>
      </c>
      <c r="G18" s="94" t="str">
        <f t="shared" si="2"/>
        <v/>
      </c>
      <c r="H18" s="94" t="str">
        <f t="shared" si="3"/>
        <v/>
      </c>
      <c r="I18" s="94" t="str">
        <f t="shared" si="4"/>
        <v/>
      </c>
      <c r="J18" s="94" t="str">
        <f t="shared" si="5"/>
        <v/>
      </c>
    </row>
    <row r="19" spans="1:10" ht="26.25" hidden="1" customHeight="1">
      <c r="A19" s="89">
        <f>Tecnico!B24</f>
        <v>0</v>
      </c>
      <c r="B19" s="96"/>
      <c r="C19" s="93"/>
      <c r="D19" s="92">
        <f t="shared" si="0"/>
        <v>0</v>
      </c>
      <c r="E19" s="93"/>
      <c r="F19" s="94" t="str">
        <f t="shared" si="1"/>
        <v>X</v>
      </c>
      <c r="G19" s="94" t="str">
        <f t="shared" si="2"/>
        <v/>
      </c>
      <c r="H19" s="94" t="str">
        <f t="shared" si="3"/>
        <v/>
      </c>
      <c r="I19" s="94" t="str">
        <f t="shared" si="4"/>
        <v/>
      </c>
      <c r="J19" s="94" t="str">
        <f t="shared" si="5"/>
        <v/>
      </c>
    </row>
    <row r="20" spans="1:10" ht="26.25" hidden="1" customHeight="1">
      <c r="A20" s="89">
        <f>Tecnico!B25</f>
        <v>0</v>
      </c>
      <c r="B20" s="96"/>
      <c r="C20" s="93"/>
      <c r="D20" s="92">
        <f t="shared" si="0"/>
        <v>0</v>
      </c>
      <c r="E20" s="93"/>
      <c r="F20" s="94" t="str">
        <f t="shared" si="1"/>
        <v>X</v>
      </c>
      <c r="G20" s="94" t="str">
        <f t="shared" si="2"/>
        <v/>
      </c>
      <c r="H20" s="94" t="str">
        <f t="shared" si="3"/>
        <v/>
      </c>
      <c r="I20" s="94" t="str">
        <f t="shared" si="4"/>
        <v/>
      </c>
      <c r="J20" s="94" t="str">
        <f t="shared" si="5"/>
        <v/>
      </c>
    </row>
    <row r="21" spans="1:10">
      <c r="A21" s="97" t="s">
        <v>246</v>
      </c>
      <c r="B21" s="98" t="str">
        <f>IF(C21=60,"Pesatura Adeguata","Pesatura Inadeguata")</f>
        <v>Pesatura Inadeguata</v>
      </c>
      <c r="C21" s="99">
        <f>SUM(C11:C20)</f>
        <v>0</v>
      </c>
      <c r="D21" s="99"/>
      <c r="E21" s="100" t="e">
        <f>SUM(G21:J21)/C21</f>
        <v>#DIV/0!</v>
      </c>
      <c r="F21" s="101"/>
      <c r="G21" s="102">
        <f>IF(G11="x",C11*D11)+IF(G12="x",C12*D12)+IF(G13="x",C13*D13)+IF(G14="x",C14*D14)+IF(G15="x",C15*D15)+IF(G16="x",C16*D16)+IF(G17="x",C17*D17)+IF(G18="x",C18*D18)+IF(G19="x",C19*D19)+IF(G20="x",C20*D20)</f>
        <v>0</v>
      </c>
      <c r="H21" s="102">
        <f>IF(H11="x",C11*D11)+IF(H12="x",C12*D12)+IF(H13="x",C13*D13)+IF(H14="x",C14*D14)+IF(H15="x",C15*D15)+IF(H16="x",C16*D16)+IF(H17="x",C17*D17)+IF(H18="x",C18*D18)+IF(H19="x",C19*D19)+IF(H20="x",C20*D20)</f>
        <v>0</v>
      </c>
      <c r="I21" s="102">
        <f>IF(I11="x",C11*D11)+IF(I12="x",C12*D12)+IF(I13="x",C13*D13)+IF(I14="x",C14*D14)+IF(I15="x",C15*D15)+IF(I16="x",C16*D16)+IF(I17="x",C17*D17)+IF(I18="x",C18*D18)+IF(I19="x",C19*D19)+IF(I20="x",C20*D20)</f>
        <v>0</v>
      </c>
      <c r="J21" s="102">
        <f>IF(J11="x",C11*D11)+IF(J12="x",C12*D12)+IF(J13="x",C13*D13)+IF(J14="x",C14*D14)+IF(J15="x",C15*D15)+IF(J16="x",C16*D16)+IF(J17="x",C17*D17)+IF(J18="x",C18*D18)+IF(J19="x",C19*D19)+IF(J19="x",C19*D19)</f>
        <v>0</v>
      </c>
    </row>
    <row r="22" spans="1:10" ht="3" customHeight="1">
      <c r="A22" s="611"/>
      <c r="B22" s="612"/>
      <c r="C22" s="612"/>
      <c r="D22" s="402"/>
      <c r="E22" s="611"/>
      <c r="F22" s="612"/>
      <c r="G22" s="612"/>
      <c r="H22" s="611"/>
      <c r="I22" s="612"/>
      <c r="J22" s="612"/>
    </row>
    <row r="23" spans="1:10" ht="42" customHeight="1">
      <c r="A23" s="87" t="s">
        <v>247</v>
      </c>
      <c r="B23" s="87" t="s">
        <v>238</v>
      </c>
      <c r="C23" s="88" t="s">
        <v>239</v>
      </c>
      <c r="D23" s="88" t="s">
        <v>240</v>
      </c>
      <c r="E23" s="88" t="s">
        <v>241</v>
      </c>
      <c r="F23" s="88" t="s">
        <v>242</v>
      </c>
      <c r="G23" s="88" t="s">
        <v>57</v>
      </c>
      <c r="H23" s="88" t="s">
        <v>243</v>
      </c>
      <c r="I23" s="88" t="s">
        <v>244</v>
      </c>
      <c r="J23" s="88" t="s">
        <v>245</v>
      </c>
    </row>
    <row r="24" spans="1:10" s="105" customFormat="1" ht="28.5" customHeight="1">
      <c r="A24" s="96" t="str">
        <f>Tecnico!B32</f>
        <v>Garantire il controllo effettivo da parte della stazione appaltante sull’esecuzione delle prestazioni</v>
      </c>
      <c r="B24" s="95"/>
      <c r="C24" s="104">
        <v>20</v>
      </c>
      <c r="D24" s="92">
        <f>E24/100</f>
        <v>0</v>
      </c>
      <c r="E24" s="93"/>
      <c r="F24" s="94" t="str">
        <f t="shared" ref="F24:F34" si="6">IF(E24&lt;=20,"X","")</f>
        <v>X</v>
      </c>
      <c r="G24" s="94" t="str">
        <f t="shared" ref="G24:G34" si="7">IF(AND(E24&gt;20,E24&lt;=50),"X","")</f>
        <v/>
      </c>
      <c r="H24" s="94" t="str">
        <f t="shared" ref="H24:H34" si="8">IF(AND(E24&gt;50,E24&lt;=70),"X","")</f>
        <v/>
      </c>
      <c r="I24" s="94" t="str">
        <f t="shared" ref="I24:I34" si="9">IF(AND(E24&gt;70,E24&lt;=90),"X","")</f>
        <v/>
      </c>
      <c r="J24" s="94" t="str">
        <f>IF(AND(E24&gt;90,E24&lt;=100),"X","")</f>
        <v/>
      </c>
    </row>
    <row r="25" spans="1:10" s="105" customFormat="1" ht="21.75" customHeight="1">
      <c r="A25" s="96"/>
      <c r="B25" s="96"/>
      <c r="C25" s="104"/>
      <c r="D25" s="92">
        <f t="shared" ref="D25:D31" si="10">E25/100</f>
        <v>0</v>
      </c>
      <c r="E25" s="93"/>
      <c r="F25" s="94" t="str">
        <f t="shared" si="6"/>
        <v>X</v>
      </c>
      <c r="G25" s="94" t="str">
        <f t="shared" si="7"/>
        <v/>
      </c>
      <c r="H25" s="94" t="str">
        <f t="shared" si="8"/>
        <v/>
      </c>
      <c r="I25" s="94" t="str">
        <f t="shared" si="9"/>
        <v/>
      </c>
      <c r="J25" s="94" t="str">
        <f t="shared" ref="J25:J31" si="11">IF(AND(E25&gt;90,E25&lt;=100),"X","")</f>
        <v/>
      </c>
    </row>
    <row r="26" spans="1:10" s="105" customFormat="1" ht="27" customHeight="1">
      <c r="A26" s="96"/>
      <c r="B26" s="96"/>
      <c r="C26" s="104"/>
      <c r="D26" s="92">
        <f t="shared" si="10"/>
        <v>0</v>
      </c>
      <c r="E26" s="93"/>
      <c r="F26" s="94" t="str">
        <f t="shared" si="6"/>
        <v>X</v>
      </c>
      <c r="G26" s="94" t="str">
        <f t="shared" si="7"/>
        <v/>
      </c>
      <c r="H26" s="94" t="str">
        <f t="shared" si="8"/>
        <v/>
      </c>
      <c r="I26" s="94" t="str">
        <f t="shared" si="9"/>
        <v/>
      </c>
      <c r="J26" s="94" t="str">
        <f t="shared" si="11"/>
        <v/>
      </c>
    </row>
    <row r="27" spans="1:10" s="105" customFormat="1" ht="27" customHeight="1">
      <c r="A27" s="96"/>
      <c r="B27" s="96"/>
      <c r="C27" s="104"/>
      <c r="D27" s="92">
        <f t="shared" si="10"/>
        <v>0</v>
      </c>
      <c r="E27" s="93"/>
      <c r="F27" s="94" t="str">
        <f t="shared" si="6"/>
        <v>X</v>
      </c>
      <c r="G27" s="94" t="str">
        <f t="shared" si="7"/>
        <v/>
      </c>
      <c r="H27" s="94" t="str">
        <f t="shared" si="8"/>
        <v/>
      </c>
      <c r="I27" s="94" t="str">
        <f t="shared" si="9"/>
        <v/>
      </c>
      <c r="J27" s="94" t="str">
        <f t="shared" si="11"/>
        <v/>
      </c>
    </row>
    <row r="28" spans="1:10" s="105" customFormat="1" ht="27" customHeight="1">
      <c r="A28" s="96"/>
      <c r="B28" s="96"/>
      <c r="C28" s="106"/>
      <c r="D28" s="92">
        <f t="shared" si="10"/>
        <v>0</v>
      </c>
      <c r="E28" s="93"/>
      <c r="F28" s="94" t="str">
        <f t="shared" si="6"/>
        <v>X</v>
      </c>
      <c r="G28" s="94" t="str">
        <f t="shared" si="7"/>
        <v/>
      </c>
      <c r="H28" s="94" t="str">
        <f t="shared" si="8"/>
        <v/>
      </c>
      <c r="I28" s="94" t="str">
        <f t="shared" si="9"/>
        <v/>
      </c>
      <c r="J28" s="94" t="str">
        <f t="shared" si="11"/>
        <v/>
      </c>
    </row>
    <row r="29" spans="1:10" s="105" customFormat="1" ht="27" customHeight="1">
      <c r="A29" s="96"/>
      <c r="B29" s="96"/>
      <c r="C29" s="106"/>
      <c r="D29" s="92">
        <f t="shared" si="10"/>
        <v>0</v>
      </c>
      <c r="E29" s="93"/>
      <c r="F29" s="94" t="str">
        <f t="shared" si="6"/>
        <v>X</v>
      </c>
      <c r="G29" s="94" t="str">
        <f t="shared" si="7"/>
        <v/>
      </c>
      <c r="H29" s="94" t="str">
        <f t="shared" si="8"/>
        <v/>
      </c>
      <c r="I29" s="94" t="str">
        <f t="shared" si="9"/>
        <v/>
      </c>
      <c r="J29" s="94" t="str">
        <f t="shared" si="11"/>
        <v/>
      </c>
    </row>
    <row r="30" spans="1:10" s="105" customFormat="1" ht="27" customHeight="1">
      <c r="A30" s="96"/>
      <c r="B30" s="96"/>
      <c r="C30" s="106"/>
      <c r="D30" s="92">
        <f t="shared" si="10"/>
        <v>0</v>
      </c>
      <c r="E30" s="93"/>
      <c r="F30" s="94" t="str">
        <f t="shared" si="6"/>
        <v>X</v>
      </c>
      <c r="G30" s="94" t="str">
        <f t="shared" si="7"/>
        <v/>
      </c>
      <c r="H30" s="94" t="str">
        <f t="shared" si="8"/>
        <v/>
      </c>
      <c r="I30" s="94" t="str">
        <f t="shared" si="9"/>
        <v/>
      </c>
      <c r="J30" s="94" t="str">
        <f t="shared" si="11"/>
        <v/>
      </c>
    </row>
    <row r="31" spans="1:10" s="105" customFormat="1" ht="27" customHeight="1">
      <c r="A31" s="96"/>
      <c r="B31" s="96"/>
      <c r="C31" s="106"/>
      <c r="D31" s="92">
        <f t="shared" si="10"/>
        <v>0</v>
      </c>
      <c r="E31" s="93"/>
      <c r="F31" s="94" t="str">
        <f t="shared" si="6"/>
        <v>X</v>
      </c>
      <c r="G31" s="94" t="str">
        <f t="shared" si="7"/>
        <v/>
      </c>
      <c r="H31" s="94" t="str">
        <f t="shared" si="8"/>
        <v/>
      </c>
      <c r="I31" s="94" t="str">
        <f t="shared" si="9"/>
        <v/>
      </c>
      <c r="J31" s="94" t="str">
        <f t="shared" si="11"/>
        <v/>
      </c>
    </row>
    <row r="32" spans="1:10" ht="42" customHeight="1">
      <c r="A32" s="401" t="s">
        <v>248</v>
      </c>
      <c r="B32" s="401" t="s">
        <v>249</v>
      </c>
      <c r="C32" s="88" t="s">
        <v>239</v>
      </c>
      <c r="D32" s="88" t="s">
        <v>240</v>
      </c>
      <c r="E32" s="88" t="s">
        <v>241</v>
      </c>
      <c r="F32" s="107" t="s">
        <v>250</v>
      </c>
      <c r="G32" s="107" t="s">
        <v>251</v>
      </c>
      <c r="H32" s="107" t="s">
        <v>252</v>
      </c>
      <c r="I32" s="107" t="s">
        <v>253</v>
      </c>
      <c r="J32" s="107" t="s">
        <v>254</v>
      </c>
    </row>
    <row r="33" spans="1:11" s="105" customFormat="1" ht="49.5" customHeight="1">
      <c r="A33" s="96" t="s">
        <v>317</v>
      </c>
      <c r="B33" s="96" t="s">
        <v>377</v>
      </c>
      <c r="C33" s="106">
        <v>10</v>
      </c>
      <c r="D33" s="92">
        <f>E33/100</f>
        <v>0</v>
      </c>
      <c r="E33" s="93"/>
      <c r="F33" s="94" t="str">
        <f t="shared" si="6"/>
        <v>X</v>
      </c>
      <c r="G33" s="94" t="str">
        <f t="shared" si="7"/>
        <v/>
      </c>
      <c r="H33" s="94" t="str">
        <f t="shared" si="8"/>
        <v/>
      </c>
      <c r="I33" s="94" t="str">
        <f t="shared" si="9"/>
        <v/>
      </c>
      <c r="J33" s="94" t="str">
        <f t="shared" ref="J33:J39" si="12">IF(AND(E33&gt;90,E33&lt;=100),"X","")</f>
        <v/>
      </c>
    </row>
    <row r="34" spans="1:11" s="105" customFormat="1" ht="18.75" customHeight="1">
      <c r="A34" s="96"/>
      <c r="B34" s="96"/>
      <c r="C34" s="106"/>
      <c r="D34" s="92">
        <f t="shared" ref="D34:D39" si="13">E34/100</f>
        <v>0</v>
      </c>
      <c r="E34" s="93"/>
      <c r="F34" s="94" t="str">
        <f t="shared" si="6"/>
        <v>X</v>
      </c>
      <c r="G34" s="94" t="str">
        <f t="shared" si="7"/>
        <v/>
      </c>
      <c r="H34" s="94" t="str">
        <f t="shared" si="8"/>
        <v/>
      </c>
      <c r="I34" s="94" t="str">
        <f t="shared" si="9"/>
        <v/>
      </c>
      <c r="J34" s="94" t="str">
        <f t="shared" si="12"/>
        <v/>
      </c>
    </row>
    <row r="35" spans="1:11" s="105" customFormat="1" ht="18.75" customHeight="1">
      <c r="A35" s="96"/>
      <c r="B35" s="96"/>
      <c r="C35" s="106"/>
      <c r="D35" s="92">
        <f t="shared" si="13"/>
        <v>0</v>
      </c>
      <c r="E35" s="93"/>
      <c r="F35" s="94" t="str">
        <f>IF(E35&lt;=20,"X","")</f>
        <v>X</v>
      </c>
      <c r="G35" s="94" t="str">
        <f>IF(AND(E35&gt;20,E35&lt;=50),"X","")</f>
        <v/>
      </c>
      <c r="H35" s="94" t="str">
        <f>IF(AND(E35&gt;50,E35&lt;=70),"X","")</f>
        <v/>
      </c>
      <c r="I35" s="94" t="str">
        <f>IF(AND(E35&gt;70,E35&lt;=90),"X","")</f>
        <v/>
      </c>
      <c r="J35" s="94" t="str">
        <f t="shared" si="12"/>
        <v/>
      </c>
    </row>
    <row r="36" spans="1:11" s="105" customFormat="1" ht="18.75" customHeight="1">
      <c r="A36" s="96"/>
      <c r="B36" s="96"/>
      <c r="C36" s="106"/>
      <c r="D36" s="92">
        <f t="shared" si="13"/>
        <v>0</v>
      </c>
      <c r="E36" s="93"/>
      <c r="F36" s="94" t="str">
        <f>IF(E36&lt;=20,"X","")</f>
        <v>X</v>
      </c>
      <c r="G36" s="94" t="str">
        <f>IF(AND(E36&gt;20,E36&lt;=50),"X","")</f>
        <v/>
      </c>
      <c r="H36" s="94" t="str">
        <f>IF(AND(E36&gt;50,E36&lt;=70),"X","")</f>
        <v/>
      </c>
      <c r="I36" s="94" t="str">
        <f>IF(AND(E36&gt;70,E36&lt;=90),"X","")</f>
        <v/>
      </c>
      <c r="J36" s="94" t="str">
        <f t="shared" si="12"/>
        <v/>
      </c>
    </row>
    <row r="37" spans="1:11" s="105" customFormat="1" ht="18.75" customHeight="1">
      <c r="A37" s="96"/>
      <c r="B37" s="96"/>
      <c r="C37" s="106"/>
      <c r="D37" s="92">
        <f t="shared" si="13"/>
        <v>0</v>
      </c>
      <c r="E37" s="93"/>
      <c r="F37" s="94" t="str">
        <f>IF(E37&lt;=20,"X","")</f>
        <v>X</v>
      </c>
      <c r="G37" s="94" t="str">
        <f>IF(AND(E37&gt;20,E37&lt;=50),"X","")</f>
        <v/>
      </c>
      <c r="H37" s="94" t="str">
        <f>IF(AND(E37&gt;50,E37&lt;=70),"X","")</f>
        <v/>
      </c>
      <c r="I37" s="94" t="str">
        <f>IF(AND(E37&gt;70,E37&lt;=90),"X","")</f>
        <v/>
      </c>
      <c r="J37" s="94" t="str">
        <f t="shared" si="12"/>
        <v/>
      </c>
    </row>
    <row r="38" spans="1:11" s="105" customFormat="1" ht="18.75" customHeight="1">
      <c r="A38" s="96"/>
      <c r="B38" s="96"/>
      <c r="C38" s="106"/>
      <c r="D38" s="92">
        <f t="shared" si="13"/>
        <v>0</v>
      </c>
      <c r="E38" s="93"/>
      <c r="F38" s="94" t="str">
        <f>IF(E38&lt;=20,"X","")</f>
        <v>X</v>
      </c>
      <c r="G38" s="94" t="str">
        <f>IF(AND(E38&gt;20,E38&lt;=50),"X","")</f>
        <v/>
      </c>
      <c r="H38" s="94" t="str">
        <f>IF(AND(E38&gt;50,E38&lt;=70),"X","")</f>
        <v/>
      </c>
      <c r="I38" s="94" t="str">
        <f>IF(AND(E38&gt;70,E38&lt;=90),"X","")</f>
        <v/>
      </c>
      <c r="J38" s="94" t="str">
        <f t="shared" si="12"/>
        <v/>
      </c>
    </row>
    <row r="39" spans="1:11" s="105" customFormat="1" ht="18.75" customHeight="1">
      <c r="A39" s="96"/>
      <c r="B39" s="96"/>
      <c r="C39" s="106"/>
      <c r="D39" s="92">
        <f t="shared" si="13"/>
        <v>0</v>
      </c>
      <c r="E39" s="93"/>
      <c r="F39" s="94" t="str">
        <f>IF(E39&lt;=20,"X","")</f>
        <v>X</v>
      </c>
      <c r="G39" s="94" t="str">
        <f>IF(AND(E39&gt;20,E39&lt;=50),"X","")</f>
        <v/>
      </c>
      <c r="H39" s="94" t="str">
        <f>IF(AND(E39&gt;50,E39&lt;=70),"X","")</f>
        <v/>
      </c>
      <c r="I39" s="94" t="str">
        <f>IF(AND(E39&gt;70,E39&lt;=90),"X","")</f>
        <v/>
      </c>
      <c r="J39" s="94" t="str">
        <f t="shared" si="12"/>
        <v/>
      </c>
    </row>
    <row r="40" spans="1:11" ht="25.5">
      <c r="A40" s="97" t="s">
        <v>255</v>
      </c>
      <c r="B40" s="98" t="str">
        <f>IF(C40=40,"Pesatura Adeguata","Pesatura Inadeguata")</f>
        <v>Pesatura Inadeguata</v>
      </c>
      <c r="C40" s="106">
        <f>SUM(C24:C35)</f>
        <v>30</v>
      </c>
      <c r="D40" s="401"/>
      <c r="E40" s="100">
        <f>SUM(G40:J40)/C40</f>
        <v>0</v>
      </c>
      <c r="F40" s="108"/>
      <c r="G40" s="109">
        <f>IF(G24="x",C24*D24)+IF(G25="x",C25*D25)+IF(G26="x",C26*D26)+IF(G27="x",C27*D27)+IF(G28="x",C28*D28)+IF(G29="x",C29*D29)+IF(G30="x",C30*D30)+IF(G31="x",C31*D31)+IF(G33="x",C33*D33)+IF(G34="x",C34*D34)+IF(G35="x",C35*D35)+IF(G36="x",C36*D36)+IF(G37="x",C37*D37)+IF(G38="x",C38*D38)+IF(G39="x",C39*D39)</f>
        <v>0</v>
      </c>
      <c r="H40" s="109">
        <f>IF(H24="x",C24*D24)+IF(H25="x",C25*D25)+IF(H26="x",C26*D26)+IF(H27="x",C27*D27)+IF(H28="x",C28*D28)+IF(H29="x",C29*D29)+IF(H30="x",C30*D30)+IF(H31="x",C31*D31)+IF(H33="x",C33*D33)+IF(H34="x",C34*D34)+IF(H35="x",C35*D35)+IF(H36="x",C36*D36)+IF(H37="x",C37*D37)+IF(H38="x",C38*D38)+IF(H39="x",C39*D39)</f>
        <v>0</v>
      </c>
      <c r="I40" s="109">
        <f>IF(I24="x",C24*D24)+IF(I25="x",C25*D25)+IF(I26="x",C26*D26)+IF(I27="x",C27*D27)+IF(I28="x",C28*D28)+IF(I29="x",C29*D29)+IF(I30="x",C30*D30)+IF(I31="x",C31*D31)+IF(I33="x",C33*D33)+IF(I34="x",C34*D34)+IF(I35="x",C35*D35)+IF(I36="x",C36*D36)+IF(I37="x",C37*D37)+IF(I38="x",C38*D38)+IF(I39="x",C39*D39)</f>
        <v>0</v>
      </c>
      <c r="J40" s="109">
        <f>IF(J24="x",C24*D24)+IF(J25="x",C25*D25)+IF(J26="x",C26*D26)+IF(J27="x",C27*D27)+IF(J28="x",C28*D28)+IF(J29="x",C29*D29)+IF(J30="x",C30*D30)+IF(J31="x",C31*D31)+IF(J33="x",C33*D33)+IF(J34="x",C34*D34)+IF(J35="x",C35*D35)+IF(J36="x",C36*D36)+IF(J37="x",C37*D37)+IF(J38="x",C38*D38)+IF(J39="x",C39*D39)</f>
        <v>0</v>
      </c>
    </row>
    <row r="41" spans="1:11" s="117" customFormat="1" ht="18" customHeight="1">
      <c r="A41" s="110"/>
      <c r="B41" s="111"/>
      <c r="C41" s="112"/>
      <c r="D41" s="112" t="s">
        <v>256</v>
      </c>
      <c r="E41" s="113"/>
      <c r="F41" s="114"/>
      <c r="G41" s="114"/>
      <c r="H41" s="114"/>
      <c r="I41" s="114"/>
      <c r="J41" s="115"/>
      <c r="K41" s="116"/>
    </row>
    <row r="42" spans="1:11" ht="16.5" customHeight="1">
      <c r="A42" s="601" t="s">
        <v>257</v>
      </c>
      <c r="B42" s="602"/>
      <c r="C42" s="99">
        <f>SUM(G21:J21)</f>
        <v>0</v>
      </c>
      <c r="D42" s="118">
        <f>C42/60</f>
        <v>0</v>
      </c>
      <c r="E42" s="119"/>
      <c r="F42" s="120"/>
      <c r="G42" s="120"/>
      <c r="H42" s="120"/>
      <c r="I42" s="120"/>
      <c r="J42" s="121"/>
      <c r="K42" s="122"/>
    </row>
    <row r="43" spans="1:11" ht="17.25" customHeight="1">
      <c r="A43" s="123" t="s">
        <v>200</v>
      </c>
      <c r="B43" s="124"/>
      <c r="C43" s="125"/>
      <c r="D43" s="125"/>
      <c r="E43" s="603" t="s">
        <v>258</v>
      </c>
      <c r="F43" s="603"/>
      <c r="G43" s="604"/>
      <c r="H43" s="126">
        <f>C42+C44</f>
        <v>0</v>
      </c>
      <c r="I43" s="125" t="s">
        <v>259</v>
      </c>
      <c r="J43" s="127"/>
      <c r="K43" s="122"/>
    </row>
    <row r="44" spans="1:11" ht="16.5" customHeight="1">
      <c r="A44" s="601" t="s">
        <v>260</v>
      </c>
      <c r="B44" s="602"/>
      <c r="C44" s="99">
        <f>SUM(F40:J40)</f>
        <v>0</v>
      </c>
      <c r="D44" s="118" t="s">
        <v>256</v>
      </c>
      <c r="E44" s="119"/>
      <c r="F44" s="120"/>
      <c r="G44" s="120"/>
      <c r="H44" s="120"/>
      <c r="I44" s="120"/>
      <c r="J44" s="121"/>
      <c r="K44" s="122"/>
    </row>
    <row r="45" spans="1:11" ht="26.25" customHeight="1">
      <c r="A45" s="128"/>
      <c r="B45" s="129"/>
      <c r="C45" s="129"/>
      <c r="D45" s="129"/>
      <c r="E45" s="130"/>
      <c r="F45" s="131"/>
      <c r="G45" s="131"/>
      <c r="H45" s="131"/>
      <c r="I45" s="131"/>
      <c r="J45" s="132"/>
      <c r="K45" s="122"/>
    </row>
  </sheetData>
  <mergeCells count="10">
    <mergeCell ref="A42:B42"/>
    <mergeCell ref="E43:G43"/>
    <mergeCell ref="A44:B44"/>
    <mergeCell ref="A1:J1"/>
    <mergeCell ref="A6:E8"/>
    <mergeCell ref="F6:J6"/>
    <mergeCell ref="A9:J9"/>
    <mergeCell ref="A22:C22"/>
    <mergeCell ref="E22:G22"/>
    <mergeCell ref="H22:J22"/>
  </mergeCells>
  <conditionalFormatting sqref="B21 B40:B41">
    <cfRule type="cellIs" dxfId="247" priority="31" stopIfTrue="1" operator="equal">
      <formula>"Pesatura Inadeguata"</formula>
    </cfRule>
  </conditionalFormatting>
  <conditionalFormatting sqref="F11">
    <cfRule type="cellIs" dxfId="246" priority="30" stopIfTrue="1" operator="equal">
      <formula>"x"</formula>
    </cfRule>
  </conditionalFormatting>
  <conditionalFormatting sqref="G11">
    <cfRule type="cellIs" dxfId="245" priority="27" stopIfTrue="1" operator="equal">
      <formula>"x"</formula>
    </cfRule>
    <cfRule type="cellIs" dxfId="244" priority="29" stopIfTrue="1" operator="equal">
      <formula>"x"</formula>
    </cfRule>
  </conditionalFormatting>
  <conditionalFormatting sqref="H11">
    <cfRule type="cellIs" dxfId="243" priority="28" stopIfTrue="1" operator="equal">
      <formula>"x"</formula>
    </cfRule>
  </conditionalFormatting>
  <conditionalFormatting sqref="I11">
    <cfRule type="cellIs" dxfId="242" priority="26" stopIfTrue="1" operator="equal">
      <formula>"x"</formula>
    </cfRule>
  </conditionalFormatting>
  <conditionalFormatting sqref="J11">
    <cfRule type="cellIs" dxfId="241" priority="25" stopIfTrue="1" operator="equal">
      <formula>"x"</formula>
    </cfRule>
  </conditionalFormatting>
  <conditionalFormatting sqref="F12">
    <cfRule type="cellIs" dxfId="240" priority="24" stopIfTrue="1" operator="equal">
      <formula>"x"</formula>
    </cfRule>
  </conditionalFormatting>
  <conditionalFormatting sqref="G12">
    <cfRule type="cellIs" dxfId="239" priority="21" stopIfTrue="1" operator="equal">
      <formula>"x"</formula>
    </cfRule>
    <cfRule type="cellIs" dxfId="238" priority="23" stopIfTrue="1" operator="equal">
      <formula>"x"</formula>
    </cfRule>
  </conditionalFormatting>
  <conditionalFormatting sqref="H12">
    <cfRule type="cellIs" dxfId="237" priority="22" stopIfTrue="1" operator="equal">
      <formula>"x"</formula>
    </cfRule>
  </conditionalFormatting>
  <conditionalFormatting sqref="I12">
    <cfRule type="cellIs" dxfId="236" priority="20" stopIfTrue="1" operator="equal">
      <formula>"x"</formula>
    </cfRule>
  </conditionalFormatting>
  <conditionalFormatting sqref="J12">
    <cfRule type="cellIs" dxfId="235" priority="19" stopIfTrue="1" operator="equal">
      <formula>"x"</formula>
    </cfRule>
  </conditionalFormatting>
  <conditionalFormatting sqref="F24:F31">
    <cfRule type="cellIs" dxfId="234" priority="18" stopIfTrue="1" operator="equal">
      <formula>"x"</formula>
    </cfRule>
  </conditionalFormatting>
  <conditionalFormatting sqref="G24:G31">
    <cfRule type="cellIs" dxfId="233" priority="15" stopIfTrue="1" operator="equal">
      <formula>"x"</formula>
    </cfRule>
    <cfRule type="cellIs" dxfId="232" priority="17" stopIfTrue="1" operator="equal">
      <formula>"x"</formula>
    </cfRule>
  </conditionalFormatting>
  <conditionalFormatting sqref="H24:H31">
    <cfRule type="cellIs" dxfId="231" priority="16" stopIfTrue="1" operator="equal">
      <formula>"x"</formula>
    </cfRule>
  </conditionalFormatting>
  <conditionalFormatting sqref="I24:I31">
    <cfRule type="cellIs" dxfId="230" priority="14" stopIfTrue="1" operator="equal">
      <formula>"x"</formula>
    </cfRule>
  </conditionalFormatting>
  <conditionalFormatting sqref="J24:J31">
    <cfRule type="cellIs" dxfId="229" priority="13" stopIfTrue="1" operator="equal">
      <formula>"x"</formula>
    </cfRule>
  </conditionalFormatting>
  <conditionalFormatting sqref="F33:F39">
    <cfRule type="cellIs" dxfId="228" priority="12" stopIfTrue="1" operator="equal">
      <formula>"x"</formula>
    </cfRule>
  </conditionalFormatting>
  <conditionalFormatting sqref="G33:G39">
    <cfRule type="cellIs" dxfId="227" priority="9" stopIfTrue="1" operator="equal">
      <formula>"x"</formula>
    </cfRule>
    <cfRule type="cellIs" dxfId="226" priority="11" stopIfTrue="1" operator="equal">
      <formula>"x"</formula>
    </cfRule>
  </conditionalFormatting>
  <conditionalFormatting sqref="H33:H39">
    <cfRule type="cellIs" dxfId="225" priority="10" stopIfTrue="1" operator="equal">
      <formula>"x"</formula>
    </cfRule>
  </conditionalFormatting>
  <conditionalFormatting sqref="I33:I39">
    <cfRule type="cellIs" dxfId="224" priority="8" stopIfTrue="1" operator="equal">
      <formula>"x"</formula>
    </cfRule>
  </conditionalFormatting>
  <conditionalFormatting sqref="J33:J39">
    <cfRule type="cellIs" dxfId="223" priority="7" stopIfTrue="1" operator="equal">
      <formula>"x"</formula>
    </cfRule>
  </conditionalFormatting>
  <conditionalFormatting sqref="F13:F20">
    <cfRule type="cellIs" dxfId="222" priority="6" stopIfTrue="1" operator="equal">
      <formula>"x"</formula>
    </cfRule>
  </conditionalFormatting>
  <conditionalFormatting sqref="G13:G20">
    <cfRule type="cellIs" dxfId="221" priority="3" stopIfTrue="1" operator="equal">
      <formula>"x"</formula>
    </cfRule>
    <cfRule type="cellIs" dxfId="220" priority="5" stopIfTrue="1" operator="equal">
      <formula>"x"</formula>
    </cfRule>
  </conditionalFormatting>
  <conditionalFormatting sqref="H13:H20">
    <cfRule type="cellIs" dxfId="219" priority="4" stopIfTrue="1" operator="equal">
      <formula>"x"</formula>
    </cfRule>
  </conditionalFormatting>
  <conditionalFormatting sqref="I13:I20">
    <cfRule type="cellIs" dxfId="218" priority="2" stopIfTrue="1" operator="equal">
      <formula>"x"</formula>
    </cfRule>
  </conditionalFormatting>
  <conditionalFormatting sqref="J13:J20">
    <cfRule type="cellIs" dxfId="217" priority="1" stopIfTrue="1" operator="equal">
      <formula>"x"</formula>
    </cfRule>
  </conditionalFormatting>
  <dataValidations count="2">
    <dataValidation type="list" allowBlank="1" showInputMessage="1" showErrorMessage="1" sqref="WVJ983072:WVJ983079 IX32:IX39 ST32:ST39 ACP32:ACP39 AML32:AML39 AWH32:AWH39 BGD32:BGD39 BPZ32:BPZ39 BZV32:BZV39 CJR32:CJR39 CTN32:CTN39 DDJ32:DDJ39 DNF32:DNF39 DXB32:DXB39 EGX32:EGX39 EQT32:EQT39 FAP32:FAP39 FKL32:FKL39 FUH32:FUH39 GED32:GED39 GNZ32:GNZ39 GXV32:GXV39 HHR32:HHR39 HRN32:HRN39 IBJ32:IBJ39 ILF32:ILF39 IVB32:IVB39 JEX32:JEX39 JOT32:JOT39 JYP32:JYP39 KIL32:KIL39 KSH32:KSH39 LCD32:LCD39 LLZ32:LLZ39 LVV32:LVV39 MFR32:MFR39 MPN32:MPN39 MZJ32:MZJ39 NJF32:NJF39 NTB32:NTB39 OCX32:OCX39 OMT32:OMT39 OWP32:OWP39 PGL32:PGL39 PQH32:PQH39 QAD32:QAD39 QJZ32:QJZ39 QTV32:QTV39 RDR32:RDR39 RNN32:RNN39 RXJ32:RXJ39 SHF32:SHF39 SRB32:SRB39 TAX32:TAX39 TKT32:TKT39 TUP32:TUP39 UEL32:UEL39 UOH32:UOH39 UYD32:UYD39 VHZ32:VHZ39 VRV32:VRV39 WBR32:WBR39 WLN32:WLN39 WVJ32:WVJ39 B65568:B65575 IX65568:IX65575 ST65568:ST65575 ACP65568:ACP65575 AML65568:AML65575 AWH65568:AWH65575 BGD65568:BGD65575 BPZ65568:BPZ65575 BZV65568:BZV65575 CJR65568:CJR65575 CTN65568:CTN65575 DDJ65568:DDJ65575 DNF65568:DNF65575 DXB65568:DXB65575 EGX65568:EGX65575 EQT65568:EQT65575 FAP65568:FAP65575 FKL65568:FKL65575 FUH65568:FUH65575 GED65568:GED65575 GNZ65568:GNZ65575 GXV65568:GXV65575 HHR65568:HHR65575 HRN65568:HRN65575 IBJ65568:IBJ65575 ILF65568:ILF65575 IVB65568:IVB65575 JEX65568:JEX65575 JOT65568:JOT65575 JYP65568:JYP65575 KIL65568:KIL65575 KSH65568:KSH65575 LCD65568:LCD65575 LLZ65568:LLZ65575 LVV65568:LVV65575 MFR65568:MFR65575 MPN65568:MPN65575 MZJ65568:MZJ65575 NJF65568:NJF65575 NTB65568:NTB65575 OCX65568:OCX65575 OMT65568:OMT65575 OWP65568:OWP65575 PGL65568:PGL65575 PQH65568:PQH65575 QAD65568:QAD65575 QJZ65568:QJZ65575 QTV65568:QTV65575 RDR65568:RDR65575 RNN65568:RNN65575 RXJ65568:RXJ65575 SHF65568:SHF65575 SRB65568:SRB65575 TAX65568:TAX65575 TKT65568:TKT65575 TUP65568:TUP65575 UEL65568:UEL65575 UOH65568:UOH65575 UYD65568:UYD65575 VHZ65568:VHZ65575 VRV65568:VRV65575 WBR65568:WBR65575 WLN65568:WLN65575 WVJ65568:WVJ65575 B131104:B131111 IX131104:IX131111 ST131104:ST131111 ACP131104:ACP131111 AML131104:AML131111 AWH131104:AWH131111 BGD131104:BGD131111 BPZ131104:BPZ131111 BZV131104:BZV131111 CJR131104:CJR131111 CTN131104:CTN131111 DDJ131104:DDJ131111 DNF131104:DNF131111 DXB131104:DXB131111 EGX131104:EGX131111 EQT131104:EQT131111 FAP131104:FAP131111 FKL131104:FKL131111 FUH131104:FUH131111 GED131104:GED131111 GNZ131104:GNZ131111 GXV131104:GXV131111 HHR131104:HHR131111 HRN131104:HRN131111 IBJ131104:IBJ131111 ILF131104:ILF131111 IVB131104:IVB131111 JEX131104:JEX131111 JOT131104:JOT131111 JYP131104:JYP131111 KIL131104:KIL131111 KSH131104:KSH131111 LCD131104:LCD131111 LLZ131104:LLZ131111 LVV131104:LVV131111 MFR131104:MFR131111 MPN131104:MPN131111 MZJ131104:MZJ131111 NJF131104:NJF131111 NTB131104:NTB131111 OCX131104:OCX131111 OMT131104:OMT131111 OWP131104:OWP131111 PGL131104:PGL131111 PQH131104:PQH131111 QAD131104:QAD131111 QJZ131104:QJZ131111 QTV131104:QTV131111 RDR131104:RDR131111 RNN131104:RNN131111 RXJ131104:RXJ131111 SHF131104:SHF131111 SRB131104:SRB131111 TAX131104:TAX131111 TKT131104:TKT131111 TUP131104:TUP131111 UEL131104:UEL131111 UOH131104:UOH131111 UYD131104:UYD131111 VHZ131104:VHZ131111 VRV131104:VRV131111 WBR131104:WBR131111 WLN131104:WLN131111 WVJ131104:WVJ131111 B196640:B196647 IX196640:IX196647 ST196640:ST196647 ACP196640:ACP196647 AML196640:AML196647 AWH196640:AWH196647 BGD196640:BGD196647 BPZ196640:BPZ196647 BZV196640:BZV196647 CJR196640:CJR196647 CTN196640:CTN196647 DDJ196640:DDJ196647 DNF196640:DNF196647 DXB196640:DXB196647 EGX196640:EGX196647 EQT196640:EQT196647 FAP196640:FAP196647 FKL196640:FKL196647 FUH196640:FUH196647 GED196640:GED196647 GNZ196640:GNZ196647 GXV196640:GXV196647 HHR196640:HHR196647 HRN196640:HRN196647 IBJ196640:IBJ196647 ILF196640:ILF196647 IVB196640:IVB196647 JEX196640:JEX196647 JOT196640:JOT196647 JYP196640:JYP196647 KIL196640:KIL196647 KSH196640:KSH196647 LCD196640:LCD196647 LLZ196640:LLZ196647 LVV196640:LVV196647 MFR196640:MFR196647 MPN196640:MPN196647 MZJ196640:MZJ196647 NJF196640:NJF196647 NTB196640:NTB196647 OCX196640:OCX196647 OMT196640:OMT196647 OWP196640:OWP196647 PGL196640:PGL196647 PQH196640:PQH196647 QAD196640:QAD196647 QJZ196640:QJZ196647 QTV196640:QTV196647 RDR196640:RDR196647 RNN196640:RNN196647 RXJ196640:RXJ196647 SHF196640:SHF196647 SRB196640:SRB196647 TAX196640:TAX196647 TKT196640:TKT196647 TUP196640:TUP196647 UEL196640:UEL196647 UOH196640:UOH196647 UYD196640:UYD196647 VHZ196640:VHZ196647 VRV196640:VRV196647 WBR196640:WBR196647 WLN196640:WLN196647 WVJ196640:WVJ196647 B262176:B262183 IX262176:IX262183 ST262176:ST262183 ACP262176:ACP262183 AML262176:AML262183 AWH262176:AWH262183 BGD262176:BGD262183 BPZ262176:BPZ262183 BZV262176:BZV262183 CJR262176:CJR262183 CTN262176:CTN262183 DDJ262176:DDJ262183 DNF262176:DNF262183 DXB262176:DXB262183 EGX262176:EGX262183 EQT262176:EQT262183 FAP262176:FAP262183 FKL262176:FKL262183 FUH262176:FUH262183 GED262176:GED262183 GNZ262176:GNZ262183 GXV262176:GXV262183 HHR262176:HHR262183 HRN262176:HRN262183 IBJ262176:IBJ262183 ILF262176:ILF262183 IVB262176:IVB262183 JEX262176:JEX262183 JOT262176:JOT262183 JYP262176:JYP262183 KIL262176:KIL262183 KSH262176:KSH262183 LCD262176:LCD262183 LLZ262176:LLZ262183 LVV262176:LVV262183 MFR262176:MFR262183 MPN262176:MPN262183 MZJ262176:MZJ262183 NJF262176:NJF262183 NTB262176:NTB262183 OCX262176:OCX262183 OMT262176:OMT262183 OWP262176:OWP262183 PGL262176:PGL262183 PQH262176:PQH262183 QAD262176:QAD262183 QJZ262176:QJZ262183 QTV262176:QTV262183 RDR262176:RDR262183 RNN262176:RNN262183 RXJ262176:RXJ262183 SHF262176:SHF262183 SRB262176:SRB262183 TAX262176:TAX262183 TKT262176:TKT262183 TUP262176:TUP262183 UEL262176:UEL262183 UOH262176:UOH262183 UYD262176:UYD262183 VHZ262176:VHZ262183 VRV262176:VRV262183 WBR262176:WBR262183 WLN262176:WLN262183 WVJ262176:WVJ262183 B327712:B327719 IX327712:IX327719 ST327712:ST327719 ACP327712:ACP327719 AML327712:AML327719 AWH327712:AWH327719 BGD327712:BGD327719 BPZ327712:BPZ327719 BZV327712:BZV327719 CJR327712:CJR327719 CTN327712:CTN327719 DDJ327712:DDJ327719 DNF327712:DNF327719 DXB327712:DXB327719 EGX327712:EGX327719 EQT327712:EQT327719 FAP327712:FAP327719 FKL327712:FKL327719 FUH327712:FUH327719 GED327712:GED327719 GNZ327712:GNZ327719 GXV327712:GXV327719 HHR327712:HHR327719 HRN327712:HRN327719 IBJ327712:IBJ327719 ILF327712:ILF327719 IVB327712:IVB327719 JEX327712:JEX327719 JOT327712:JOT327719 JYP327712:JYP327719 KIL327712:KIL327719 KSH327712:KSH327719 LCD327712:LCD327719 LLZ327712:LLZ327719 LVV327712:LVV327719 MFR327712:MFR327719 MPN327712:MPN327719 MZJ327712:MZJ327719 NJF327712:NJF327719 NTB327712:NTB327719 OCX327712:OCX327719 OMT327712:OMT327719 OWP327712:OWP327719 PGL327712:PGL327719 PQH327712:PQH327719 QAD327712:QAD327719 QJZ327712:QJZ327719 QTV327712:QTV327719 RDR327712:RDR327719 RNN327712:RNN327719 RXJ327712:RXJ327719 SHF327712:SHF327719 SRB327712:SRB327719 TAX327712:TAX327719 TKT327712:TKT327719 TUP327712:TUP327719 UEL327712:UEL327719 UOH327712:UOH327719 UYD327712:UYD327719 VHZ327712:VHZ327719 VRV327712:VRV327719 WBR327712:WBR327719 WLN327712:WLN327719 WVJ327712:WVJ327719 B393248:B393255 IX393248:IX393255 ST393248:ST393255 ACP393248:ACP393255 AML393248:AML393255 AWH393248:AWH393255 BGD393248:BGD393255 BPZ393248:BPZ393255 BZV393248:BZV393255 CJR393248:CJR393255 CTN393248:CTN393255 DDJ393248:DDJ393255 DNF393248:DNF393255 DXB393248:DXB393255 EGX393248:EGX393255 EQT393248:EQT393255 FAP393248:FAP393255 FKL393248:FKL393255 FUH393248:FUH393255 GED393248:GED393255 GNZ393248:GNZ393255 GXV393248:GXV393255 HHR393248:HHR393255 HRN393248:HRN393255 IBJ393248:IBJ393255 ILF393248:ILF393255 IVB393248:IVB393255 JEX393248:JEX393255 JOT393248:JOT393255 JYP393248:JYP393255 KIL393248:KIL393255 KSH393248:KSH393255 LCD393248:LCD393255 LLZ393248:LLZ393255 LVV393248:LVV393255 MFR393248:MFR393255 MPN393248:MPN393255 MZJ393248:MZJ393255 NJF393248:NJF393255 NTB393248:NTB393255 OCX393248:OCX393255 OMT393248:OMT393255 OWP393248:OWP393255 PGL393248:PGL393255 PQH393248:PQH393255 QAD393248:QAD393255 QJZ393248:QJZ393255 QTV393248:QTV393255 RDR393248:RDR393255 RNN393248:RNN393255 RXJ393248:RXJ393255 SHF393248:SHF393255 SRB393248:SRB393255 TAX393248:TAX393255 TKT393248:TKT393255 TUP393248:TUP393255 UEL393248:UEL393255 UOH393248:UOH393255 UYD393248:UYD393255 VHZ393248:VHZ393255 VRV393248:VRV393255 WBR393248:WBR393255 WLN393248:WLN393255 WVJ393248:WVJ393255 B458784:B458791 IX458784:IX458791 ST458784:ST458791 ACP458784:ACP458791 AML458784:AML458791 AWH458784:AWH458791 BGD458784:BGD458791 BPZ458784:BPZ458791 BZV458784:BZV458791 CJR458784:CJR458791 CTN458784:CTN458791 DDJ458784:DDJ458791 DNF458784:DNF458791 DXB458784:DXB458791 EGX458784:EGX458791 EQT458784:EQT458791 FAP458784:FAP458791 FKL458784:FKL458791 FUH458784:FUH458791 GED458784:GED458791 GNZ458784:GNZ458791 GXV458784:GXV458791 HHR458784:HHR458791 HRN458784:HRN458791 IBJ458784:IBJ458791 ILF458784:ILF458791 IVB458784:IVB458791 JEX458784:JEX458791 JOT458784:JOT458791 JYP458784:JYP458791 KIL458784:KIL458791 KSH458784:KSH458791 LCD458784:LCD458791 LLZ458784:LLZ458791 LVV458784:LVV458791 MFR458784:MFR458791 MPN458784:MPN458791 MZJ458784:MZJ458791 NJF458784:NJF458791 NTB458784:NTB458791 OCX458784:OCX458791 OMT458784:OMT458791 OWP458784:OWP458791 PGL458784:PGL458791 PQH458784:PQH458791 QAD458784:QAD458791 QJZ458784:QJZ458791 QTV458784:QTV458791 RDR458784:RDR458791 RNN458784:RNN458791 RXJ458784:RXJ458791 SHF458784:SHF458791 SRB458784:SRB458791 TAX458784:TAX458791 TKT458784:TKT458791 TUP458784:TUP458791 UEL458784:UEL458791 UOH458784:UOH458791 UYD458784:UYD458791 VHZ458784:VHZ458791 VRV458784:VRV458791 WBR458784:WBR458791 WLN458784:WLN458791 WVJ458784:WVJ458791 B524320:B524327 IX524320:IX524327 ST524320:ST524327 ACP524320:ACP524327 AML524320:AML524327 AWH524320:AWH524327 BGD524320:BGD524327 BPZ524320:BPZ524327 BZV524320:BZV524327 CJR524320:CJR524327 CTN524320:CTN524327 DDJ524320:DDJ524327 DNF524320:DNF524327 DXB524320:DXB524327 EGX524320:EGX524327 EQT524320:EQT524327 FAP524320:FAP524327 FKL524320:FKL524327 FUH524320:FUH524327 GED524320:GED524327 GNZ524320:GNZ524327 GXV524320:GXV524327 HHR524320:HHR524327 HRN524320:HRN524327 IBJ524320:IBJ524327 ILF524320:ILF524327 IVB524320:IVB524327 JEX524320:JEX524327 JOT524320:JOT524327 JYP524320:JYP524327 KIL524320:KIL524327 KSH524320:KSH524327 LCD524320:LCD524327 LLZ524320:LLZ524327 LVV524320:LVV524327 MFR524320:MFR524327 MPN524320:MPN524327 MZJ524320:MZJ524327 NJF524320:NJF524327 NTB524320:NTB524327 OCX524320:OCX524327 OMT524320:OMT524327 OWP524320:OWP524327 PGL524320:PGL524327 PQH524320:PQH524327 QAD524320:QAD524327 QJZ524320:QJZ524327 QTV524320:QTV524327 RDR524320:RDR524327 RNN524320:RNN524327 RXJ524320:RXJ524327 SHF524320:SHF524327 SRB524320:SRB524327 TAX524320:TAX524327 TKT524320:TKT524327 TUP524320:TUP524327 UEL524320:UEL524327 UOH524320:UOH524327 UYD524320:UYD524327 VHZ524320:VHZ524327 VRV524320:VRV524327 WBR524320:WBR524327 WLN524320:WLN524327 WVJ524320:WVJ524327 B589856:B589863 IX589856:IX589863 ST589856:ST589863 ACP589856:ACP589863 AML589856:AML589863 AWH589856:AWH589863 BGD589856:BGD589863 BPZ589856:BPZ589863 BZV589856:BZV589863 CJR589856:CJR589863 CTN589856:CTN589863 DDJ589856:DDJ589863 DNF589856:DNF589863 DXB589856:DXB589863 EGX589856:EGX589863 EQT589856:EQT589863 FAP589856:FAP589863 FKL589856:FKL589863 FUH589856:FUH589863 GED589856:GED589863 GNZ589856:GNZ589863 GXV589856:GXV589863 HHR589856:HHR589863 HRN589856:HRN589863 IBJ589856:IBJ589863 ILF589856:ILF589863 IVB589856:IVB589863 JEX589856:JEX589863 JOT589856:JOT589863 JYP589856:JYP589863 KIL589856:KIL589863 KSH589856:KSH589863 LCD589856:LCD589863 LLZ589856:LLZ589863 LVV589856:LVV589863 MFR589856:MFR589863 MPN589856:MPN589863 MZJ589856:MZJ589863 NJF589856:NJF589863 NTB589856:NTB589863 OCX589856:OCX589863 OMT589856:OMT589863 OWP589856:OWP589863 PGL589856:PGL589863 PQH589856:PQH589863 QAD589856:QAD589863 QJZ589856:QJZ589863 QTV589856:QTV589863 RDR589856:RDR589863 RNN589856:RNN589863 RXJ589856:RXJ589863 SHF589856:SHF589863 SRB589856:SRB589863 TAX589856:TAX589863 TKT589856:TKT589863 TUP589856:TUP589863 UEL589856:UEL589863 UOH589856:UOH589863 UYD589856:UYD589863 VHZ589856:VHZ589863 VRV589856:VRV589863 WBR589856:WBR589863 WLN589856:WLN589863 WVJ589856:WVJ589863 B655392:B655399 IX655392:IX655399 ST655392:ST655399 ACP655392:ACP655399 AML655392:AML655399 AWH655392:AWH655399 BGD655392:BGD655399 BPZ655392:BPZ655399 BZV655392:BZV655399 CJR655392:CJR655399 CTN655392:CTN655399 DDJ655392:DDJ655399 DNF655392:DNF655399 DXB655392:DXB655399 EGX655392:EGX655399 EQT655392:EQT655399 FAP655392:FAP655399 FKL655392:FKL655399 FUH655392:FUH655399 GED655392:GED655399 GNZ655392:GNZ655399 GXV655392:GXV655399 HHR655392:HHR655399 HRN655392:HRN655399 IBJ655392:IBJ655399 ILF655392:ILF655399 IVB655392:IVB655399 JEX655392:JEX655399 JOT655392:JOT655399 JYP655392:JYP655399 KIL655392:KIL655399 KSH655392:KSH655399 LCD655392:LCD655399 LLZ655392:LLZ655399 LVV655392:LVV655399 MFR655392:MFR655399 MPN655392:MPN655399 MZJ655392:MZJ655399 NJF655392:NJF655399 NTB655392:NTB655399 OCX655392:OCX655399 OMT655392:OMT655399 OWP655392:OWP655399 PGL655392:PGL655399 PQH655392:PQH655399 QAD655392:QAD655399 QJZ655392:QJZ655399 QTV655392:QTV655399 RDR655392:RDR655399 RNN655392:RNN655399 RXJ655392:RXJ655399 SHF655392:SHF655399 SRB655392:SRB655399 TAX655392:TAX655399 TKT655392:TKT655399 TUP655392:TUP655399 UEL655392:UEL655399 UOH655392:UOH655399 UYD655392:UYD655399 VHZ655392:VHZ655399 VRV655392:VRV655399 WBR655392:WBR655399 WLN655392:WLN655399 WVJ655392:WVJ655399 B720928:B720935 IX720928:IX720935 ST720928:ST720935 ACP720928:ACP720935 AML720928:AML720935 AWH720928:AWH720935 BGD720928:BGD720935 BPZ720928:BPZ720935 BZV720928:BZV720935 CJR720928:CJR720935 CTN720928:CTN720935 DDJ720928:DDJ720935 DNF720928:DNF720935 DXB720928:DXB720935 EGX720928:EGX720935 EQT720928:EQT720935 FAP720928:FAP720935 FKL720928:FKL720935 FUH720928:FUH720935 GED720928:GED720935 GNZ720928:GNZ720935 GXV720928:GXV720935 HHR720928:HHR720935 HRN720928:HRN720935 IBJ720928:IBJ720935 ILF720928:ILF720935 IVB720928:IVB720935 JEX720928:JEX720935 JOT720928:JOT720935 JYP720928:JYP720935 KIL720928:KIL720935 KSH720928:KSH720935 LCD720928:LCD720935 LLZ720928:LLZ720935 LVV720928:LVV720935 MFR720928:MFR720935 MPN720928:MPN720935 MZJ720928:MZJ720935 NJF720928:NJF720935 NTB720928:NTB720935 OCX720928:OCX720935 OMT720928:OMT720935 OWP720928:OWP720935 PGL720928:PGL720935 PQH720928:PQH720935 QAD720928:QAD720935 QJZ720928:QJZ720935 QTV720928:QTV720935 RDR720928:RDR720935 RNN720928:RNN720935 RXJ720928:RXJ720935 SHF720928:SHF720935 SRB720928:SRB720935 TAX720928:TAX720935 TKT720928:TKT720935 TUP720928:TUP720935 UEL720928:UEL720935 UOH720928:UOH720935 UYD720928:UYD720935 VHZ720928:VHZ720935 VRV720928:VRV720935 WBR720928:WBR720935 WLN720928:WLN720935 WVJ720928:WVJ720935 B786464:B786471 IX786464:IX786471 ST786464:ST786471 ACP786464:ACP786471 AML786464:AML786471 AWH786464:AWH786471 BGD786464:BGD786471 BPZ786464:BPZ786471 BZV786464:BZV786471 CJR786464:CJR786471 CTN786464:CTN786471 DDJ786464:DDJ786471 DNF786464:DNF786471 DXB786464:DXB786471 EGX786464:EGX786471 EQT786464:EQT786471 FAP786464:FAP786471 FKL786464:FKL786471 FUH786464:FUH786471 GED786464:GED786471 GNZ786464:GNZ786471 GXV786464:GXV786471 HHR786464:HHR786471 HRN786464:HRN786471 IBJ786464:IBJ786471 ILF786464:ILF786471 IVB786464:IVB786471 JEX786464:JEX786471 JOT786464:JOT786471 JYP786464:JYP786471 KIL786464:KIL786471 KSH786464:KSH786471 LCD786464:LCD786471 LLZ786464:LLZ786471 LVV786464:LVV786471 MFR786464:MFR786471 MPN786464:MPN786471 MZJ786464:MZJ786471 NJF786464:NJF786471 NTB786464:NTB786471 OCX786464:OCX786471 OMT786464:OMT786471 OWP786464:OWP786471 PGL786464:PGL786471 PQH786464:PQH786471 QAD786464:QAD786471 QJZ786464:QJZ786471 QTV786464:QTV786471 RDR786464:RDR786471 RNN786464:RNN786471 RXJ786464:RXJ786471 SHF786464:SHF786471 SRB786464:SRB786471 TAX786464:TAX786471 TKT786464:TKT786471 TUP786464:TUP786471 UEL786464:UEL786471 UOH786464:UOH786471 UYD786464:UYD786471 VHZ786464:VHZ786471 VRV786464:VRV786471 WBR786464:WBR786471 WLN786464:WLN786471 WVJ786464:WVJ786471 B852000:B852007 IX852000:IX852007 ST852000:ST852007 ACP852000:ACP852007 AML852000:AML852007 AWH852000:AWH852007 BGD852000:BGD852007 BPZ852000:BPZ852007 BZV852000:BZV852007 CJR852000:CJR852007 CTN852000:CTN852007 DDJ852000:DDJ852007 DNF852000:DNF852007 DXB852000:DXB852007 EGX852000:EGX852007 EQT852000:EQT852007 FAP852000:FAP852007 FKL852000:FKL852007 FUH852000:FUH852007 GED852000:GED852007 GNZ852000:GNZ852007 GXV852000:GXV852007 HHR852000:HHR852007 HRN852000:HRN852007 IBJ852000:IBJ852007 ILF852000:ILF852007 IVB852000:IVB852007 JEX852000:JEX852007 JOT852000:JOT852007 JYP852000:JYP852007 KIL852000:KIL852007 KSH852000:KSH852007 LCD852000:LCD852007 LLZ852000:LLZ852007 LVV852000:LVV852007 MFR852000:MFR852007 MPN852000:MPN852007 MZJ852000:MZJ852007 NJF852000:NJF852007 NTB852000:NTB852007 OCX852000:OCX852007 OMT852000:OMT852007 OWP852000:OWP852007 PGL852000:PGL852007 PQH852000:PQH852007 QAD852000:QAD852007 QJZ852000:QJZ852007 QTV852000:QTV852007 RDR852000:RDR852007 RNN852000:RNN852007 RXJ852000:RXJ852007 SHF852000:SHF852007 SRB852000:SRB852007 TAX852000:TAX852007 TKT852000:TKT852007 TUP852000:TUP852007 UEL852000:UEL852007 UOH852000:UOH852007 UYD852000:UYD852007 VHZ852000:VHZ852007 VRV852000:VRV852007 WBR852000:WBR852007 WLN852000:WLN852007 WVJ852000:WVJ852007 B917536:B917543 IX917536:IX917543 ST917536:ST917543 ACP917536:ACP917543 AML917536:AML917543 AWH917536:AWH917543 BGD917536:BGD917543 BPZ917536:BPZ917543 BZV917536:BZV917543 CJR917536:CJR917543 CTN917536:CTN917543 DDJ917536:DDJ917543 DNF917536:DNF917543 DXB917536:DXB917543 EGX917536:EGX917543 EQT917536:EQT917543 FAP917536:FAP917543 FKL917536:FKL917543 FUH917536:FUH917543 GED917536:GED917543 GNZ917536:GNZ917543 GXV917536:GXV917543 HHR917536:HHR917543 HRN917536:HRN917543 IBJ917536:IBJ917543 ILF917536:ILF917543 IVB917536:IVB917543 JEX917536:JEX917543 JOT917536:JOT917543 JYP917536:JYP917543 KIL917536:KIL917543 KSH917536:KSH917543 LCD917536:LCD917543 LLZ917536:LLZ917543 LVV917536:LVV917543 MFR917536:MFR917543 MPN917536:MPN917543 MZJ917536:MZJ917543 NJF917536:NJF917543 NTB917536:NTB917543 OCX917536:OCX917543 OMT917536:OMT917543 OWP917536:OWP917543 PGL917536:PGL917543 PQH917536:PQH917543 QAD917536:QAD917543 QJZ917536:QJZ917543 QTV917536:QTV917543 RDR917536:RDR917543 RNN917536:RNN917543 RXJ917536:RXJ917543 SHF917536:SHF917543 SRB917536:SRB917543 TAX917536:TAX917543 TKT917536:TKT917543 TUP917536:TUP917543 UEL917536:UEL917543 UOH917536:UOH917543 UYD917536:UYD917543 VHZ917536:VHZ917543 VRV917536:VRV917543 WBR917536:WBR917543 WLN917536:WLN917543 WVJ917536:WVJ917543 B983072:B983079 IX983072:IX983079 ST983072:ST983079 ACP983072:ACP983079 AML983072:AML983079 AWH983072:AWH983079 BGD983072:BGD983079 BPZ983072:BPZ983079 BZV983072:BZV983079 CJR983072:CJR983079 CTN983072:CTN983079 DDJ983072:DDJ983079 DNF983072:DNF983079 DXB983072:DXB983079 EGX983072:EGX983079 EQT983072:EQT983079 FAP983072:FAP983079 FKL983072:FKL983079 FUH983072:FUH983079 GED983072:GED983079 GNZ983072:GNZ983079 GXV983072:GXV983079 HHR983072:HHR983079 HRN983072:HRN983079 IBJ983072:IBJ983079 ILF983072:ILF983079 IVB983072:IVB983079 JEX983072:JEX983079 JOT983072:JOT983079 JYP983072:JYP983079 KIL983072:KIL983079 KSH983072:KSH983079 LCD983072:LCD983079 LLZ983072:LLZ983079 LVV983072:LVV983079 MFR983072:MFR983079 MPN983072:MPN983079 MZJ983072:MZJ983079 NJF983072:NJF983079 NTB983072:NTB983079 OCX983072:OCX983079 OMT983072:OMT983079 OWP983072:OWP983079 PGL983072:PGL983079 PQH983072:PQH983079 QAD983072:QAD983079 QJZ983072:QJZ983079 QTV983072:QTV983079 RDR983072:RDR983079 RNN983072:RNN983079 RXJ983072:RXJ983079 SHF983072:SHF983079 SRB983072:SRB983079 TAX983072:TAX983079 TKT983072:TKT983079 TUP983072:TUP983079 UEL983072:UEL983079 UOH983072:UOH983079 UYD983072:UYD983079 VHZ983072:VHZ983079 VRV983072:VRV983079 WBR983072:WBR983079 WLN983072:WLN983079 B32">
      <formula1>Valore</formula1>
    </dataValidation>
    <dataValidation type="list" allowBlank="1" showInputMessage="1" showErrorMessage="1" sqref="WVI983072:WVI983079 IW32:IW39 SS32:SS39 ACO32:ACO39 AMK32:AMK39 AWG32:AWG39 BGC32:BGC39 BPY32:BPY39 BZU32:BZU39 CJQ32:CJQ39 CTM32:CTM39 DDI32:DDI39 DNE32:DNE39 DXA32:DXA39 EGW32:EGW39 EQS32:EQS39 FAO32:FAO39 FKK32:FKK39 FUG32:FUG39 GEC32:GEC39 GNY32:GNY39 GXU32:GXU39 HHQ32:HHQ39 HRM32:HRM39 IBI32:IBI39 ILE32:ILE39 IVA32:IVA39 JEW32:JEW39 JOS32:JOS39 JYO32:JYO39 KIK32:KIK39 KSG32:KSG39 LCC32:LCC39 LLY32:LLY39 LVU32:LVU39 MFQ32:MFQ39 MPM32:MPM39 MZI32:MZI39 NJE32:NJE39 NTA32:NTA39 OCW32:OCW39 OMS32:OMS39 OWO32:OWO39 PGK32:PGK39 PQG32:PQG39 QAC32:QAC39 QJY32:QJY39 QTU32:QTU39 RDQ32:RDQ39 RNM32:RNM39 RXI32:RXI39 SHE32:SHE39 SRA32:SRA39 TAW32:TAW39 TKS32:TKS39 TUO32:TUO39 UEK32:UEK39 UOG32:UOG39 UYC32:UYC39 VHY32:VHY39 VRU32:VRU39 WBQ32:WBQ39 WLM32:WLM39 WVI32:WVI39 A65568:A65575 IW65568:IW65575 SS65568:SS65575 ACO65568:ACO65575 AMK65568:AMK65575 AWG65568:AWG65575 BGC65568:BGC65575 BPY65568:BPY65575 BZU65568:BZU65575 CJQ65568:CJQ65575 CTM65568:CTM65575 DDI65568:DDI65575 DNE65568:DNE65575 DXA65568:DXA65575 EGW65568:EGW65575 EQS65568:EQS65575 FAO65568:FAO65575 FKK65568:FKK65575 FUG65568:FUG65575 GEC65568:GEC65575 GNY65568:GNY65575 GXU65568:GXU65575 HHQ65568:HHQ65575 HRM65568:HRM65575 IBI65568:IBI65575 ILE65568:ILE65575 IVA65568:IVA65575 JEW65568:JEW65575 JOS65568:JOS65575 JYO65568:JYO65575 KIK65568:KIK65575 KSG65568:KSG65575 LCC65568:LCC65575 LLY65568:LLY65575 LVU65568:LVU65575 MFQ65568:MFQ65575 MPM65568:MPM65575 MZI65568:MZI65575 NJE65568:NJE65575 NTA65568:NTA65575 OCW65568:OCW65575 OMS65568:OMS65575 OWO65568:OWO65575 PGK65568:PGK65575 PQG65568:PQG65575 QAC65568:QAC65575 QJY65568:QJY65575 QTU65568:QTU65575 RDQ65568:RDQ65575 RNM65568:RNM65575 RXI65568:RXI65575 SHE65568:SHE65575 SRA65568:SRA65575 TAW65568:TAW65575 TKS65568:TKS65575 TUO65568:TUO65575 UEK65568:UEK65575 UOG65568:UOG65575 UYC65568:UYC65575 VHY65568:VHY65575 VRU65568:VRU65575 WBQ65568:WBQ65575 WLM65568:WLM65575 WVI65568:WVI65575 A131104:A131111 IW131104:IW131111 SS131104:SS131111 ACO131104:ACO131111 AMK131104:AMK131111 AWG131104:AWG131111 BGC131104:BGC131111 BPY131104:BPY131111 BZU131104:BZU131111 CJQ131104:CJQ131111 CTM131104:CTM131111 DDI131104:DDI131111 DNE131104:DNE131111 DXA131104:DXA131111 EGW131104:EGW131111 EQS131104:EQS131111 FAO131104:FAO131111 FKK131104:FKK131111 FUG131104:FUG131111 GEC131104:GEC131111 GNY131104:GNY131111 GXU131104:GXU131111 HHQ131104:HHQ131111 HRM131104:HRM131111 IBI131104:IBI131111 ILE131104:ILE131111 IVA131104:IVA131111 JEW131104:JEW131111 JOS131104:JOS131111 JYO131104:JYO131111 KIK131104:KIK131111 KSG131104:KSG131111 LCC131104:LCC131111 LLY131104:LLY131111 LVU131104:LVU131111 MFQ131104:MFQ131111 MPM131104:MPM131111 MZI131104:MZI131111 NJE131104:NJE131111 NTA131104:NTA131111 OCW131104:OCW131111 OMS131104:OMS131111 OWO131104:OWO131111 PGK131104:PGK131111 PQG131104:PQG131111 QAC131104:QAC131111 QJY131104:QJY131111 QTU131104:QTU131111 RDQ131104:RDQ131111 RNM131104:RNM131111 RXI131104:RXI131111 SHE131104:SHE131111 SRA131104:SRA131111 TAW131104:TAW131111 TKS131104:TKS131111 TUO131104:TUO131111 UEK131104:UEK131111 UOG131104:UOG131111 UYC131104:UYC131111 VHY131104:VHY131111 VRU131104:VRU131111 WBQ131104:WBQ131111 WLM131104:WLM131111 WVI131104:WVI131111 A196640:A196647 IW196640:IW196647 SS196640:SS196647 ACO196640:ACO196647 AMK196640:AMK196647 AWG196640:AWG196647 BGC196640:BGC196647 BPY196640:BPY196647 BZU196640:BZU196647 CJQ196640:CJQ196647 CTM196640:CTM196647 DDI196640:DDI196647 DNE196640:DNE196647 DXA196640:DXA196647 EGW196640:EGW196647 EQS196640:EQS196647 FAO196640:FAO196647 FKK196640:FKK196647 FUG196640:FUG196647 GEC196640:GEC196647 GNY196640:GNY196647 GXU196640:GXU196647 HHQ196640:HHQ196647 HRM196640:HRM196647 IBI196640:IBI196647 ILE196640:ILE196647 IVA196640:IVA196647 JEW196640:JEW196647 JOS196640:JOS196647 JYO196640:JYO196647 KIK196640:KIK196647 KSG196640:KSG196647 LCC196640:LCC196647 LLY196640:LLY196647 LVU196640:LVU196647 MFQ196640:MFQ196647 MPM196640:MPM196647 MZI196640:MZI196647 NJE196640:NJE196647 NTA196640:NTA196647 OCW196640:OCW196647 OMS196640:OMS196647 OWO196640:OWO196647 PGK196640:PGK196647 PQG196640:PQG196647 QAC196640:QAC196647 QJY196640:QJY196647 QTU196640:QTU196647 RDQ196640:RDQ196647 RNM196640:RNM196647 RXI196640:RXI196647 SHE196640:SHE196647 SRA196640:SRA196647 TAW196640:TAW196647 TKS196640:TKS196647 TUO196640:TUO196647 UEK196640:UEK196647 UOG196640:UOG196647 UYC196640:UYC196647 VHY196640:VHY196647 VRU196640:VRU196647 WBQ196640:WBQ196647 WLM196640:WLM196647 WVI196640:WVI196647 A262176:A262183 IW262176:IW262183 SS262176:SS262183 ACO262176:ACO262183 AMK262176:AMK262183 AWG262176:AWG262183 BGC262176:BGC262183 BPY262176:BPY262183 BZU262176:BZU262183 CJQ262176:CJQ262183 CTM262176:CTM262183 DDI262176:DDI262183 DNE262176:DNE262183 DXA262176:DXA262183 EGW262176:EGW262183 EQS262176:EQS262183 FAO262176:FAO262183 FKK262176:FKK262183 FUG262176:FUG262183 GEC262176:GEC262183 GNY262176:GNY262183 GXU262176:GXU262183 HHQ262176:HHQ262183 HRM262176:HRM262183 IBI262176:IBI262183 ILE262176:ILE262183 IVA262176:IVA262183 JEW262176:JEW262183 JOS262176:JOS262183 JYO262176:JYO262183 KIK262176:KIK262183 KSG262176:KSG262183 LCC262176:LCC262183 LLY262176:LLY262183 LVU262176:LVU262183 MFQ262176:MFQ262183 MPM262176:MPM262183 MZI262176:MZI262183 NJE262176:NJE262183 NTA262176:NTA262183 OCW262176:OCW262183 OMS262176:OMS262183 OWO262176:OWO262183 PGK262176:PGK262183 PQG262176:PQG262183 QAC262176:QAC262183 QJY262176:QJY262183 QTU262176:QTU262183 RDQ262176:RDQ262183 RNM262176:RNM262183 RXI262176:RXI262183 SHE262176:SHE262183 SRA262176:SRA262183 TAW262176:TAW262183 TKS262176:TKS262183 TUO262176:TUO262183 UEK262176:UEK262183 UOG262176:UOG262183 UYC262176:UYC262183 VHY262176:VHY262183 VRU262176:VRU262183 WBQ262176:WBQ262183 WLM262176:WLM262183 WVI262176:WVI262183 A327712:A327719 IW327712:IW327719 SS327712:SS327719 ACO327712:ACO327719 AMK327712:AMK327719 AWG327712:AWG327719 BGC327712:BGC327719 BPY327712:BPY327719 BZU327712:BZU327719 CJQ327712:CJQ327719 CTM327712:CTM327719 DDI327712:DDI327719 DNE327712:DNE327719 DXA327712:DXA327719 EGW327712:EGW327719 EQS327712:EQS327719 FAO327712:FAO327719 FKK327712:FKK327719 FUG327712:FUG327719 GEC327712:GEC327719 GNY327712:GNY327719 GXU327712:GXU327719 HHQ327712:HHQ327719 HRM327712:HRM327719 IBI327712:IBI327719 ILE327712:ILE327719 IVA327712:IVA327719 JEW327712:JEW327719 JOS327712:JOS327719 JYO327712:JYO327719 KIK327712:KIK327719 KSG327712:KSG327719 LCC327712:LCC327719 LLY327712:LLY327719 LVU327712:LVU327719 MFQ327712:MFQ327719 MPM327712:MPM327719 MZI327712:MZI327719 NJE327712:NJE327719 NTA327712:NTA327719 OCW327712:OCW327719 OMS327712:OMS327719 OWO327712:OWO327719 PGK327712:PGK327719 PQG327712:PQG327719 QAC327712:QAC327719 QJY327712:QJY327719 QTU327712:QTU327719 RDQ327712:RDQ327719 RNM327712:RNM327719 RXI327712:RXI327719 SHE327712:SHE327719 SRA327712:SRA327719 TAW327712:TAW327719 TKS327712:TKS327719 TUO327712:TUO327719 UEK327712:UEK327719 UOG327712:UOG327719 UYC327712:UYC327719 VHY327712:VHY327719 VRU327712:VRU327719 WBQ327712:WBQ327719 WLM327712:WLM327719 WVI327712:WVI327719 A393248:A393255 IW393248:IW393255 SS393248:SS393255 ACO393248:ACO393255 AMK393248:AMK393255 AWG393248:AWG393255 BGC393248:BGC393255 BPY393248:BPY393255 BZU393248:BZU393255 CJQ393248:CJQ393255 CTM393248:CTM393255 DDI393248:DDI393255 DNE393248:DNE393255 DXA393248:DXA393255 EGW393248:EGW393255 EQS393248:EQS393255 FAO393248:FAO393255 FKK393248:FKK393255 FUG393248:FUG393255 GEC393248:GEC393255 GNY393248:GNY393255 GXU393248:GXU393255 HHQ393248:HHQ393255 HRM393248:HRM393255 IBI393248:IBI393255 ILE393248:ILE393255 IVA393248:IVA393255 JEW393248:JEW393255 JOS393248:JOS393255 JYO393248:JYO393255 KIK393248:KIK393255 KSG393248:KSG393255 LCC393248:LCC393255 LLY393248:LLY393255 LVU393248:LVU393255 MFQ393248:MFQ393255 MPM393248:MPM393255 MZI393248:MZI393255 NJE393248:NJE393255 NTA393248:NTA393255 OCW393248:OCW393255 OMS393248:OMS393255 OWO393248:OWO393255 PGK393248:PGK393255 PQG393248:PQG393255 QAC393248:QAC393255 QJY393248:QJY393255 QTU393248:QTU393255 RDQ393248:RDQ393255 RNM393248:RNM393255 RXI393248:RXI393255 SHE393248:SHE393255 SRA393248:SRA393255 TAW393248:TAW393255 TKS393248:TKS393255 TUO393248:TUO393255 UEK393248:UEK393255 UOG393248:UOG393255 UYC393248:UYC393255 VHY393248:VHY393255 VRU393248:VRU393255 WBQ393248:WBQ393255 WLM393248:WLM393255 WVI393248:WVI393255 A458784:A458791 IW458784:IW458791 SS458784:SS458791 ACO458784:ACO458791 AMK458784:AMK458791 AWG458784:AWG458791 BGC458784:BGC458791 BPY458784:BPY458791 BZU458784:BZU458791 CJQ458784:CJQ458791 CTM458784:CTM458791 DDI458784:DDI458791 DNE458784:DNE458791 DXA458784:DXA458791 EGW458784:EGW458791 EQS458784:EQS458791 FAO458784:FAO458791 FKK458784:FKK458791 FUG458784:FUG458791 GEC458784:GEC458791 GNY458784:GNY458791 GXU458784:GXU458791 HHQ458784:HHQ458791 HRM458784:HRM458791 IBI458784:IBI458791 ILE458784:ILE458791 IVA458784:IVA458791 JEW458784:JEW458791 JOS458784:JOS458791 JYO458784:JYO458791 KIK458784:KIK458791 KSG458784:KSG458791 LCC458784:LCC458791 LLY458784:LLY458791 LVU458784:LVU458791 MFQ458784:MFQ458791 MPM458784:MPM458791 MZI458784:MZI458791 NJE458784:NJE458791 NTA458784:NTA458791 OCW458784:OCW458791 OMS458784:OMS458791 OWO458784:OWO458791 PGK458784:PGK458791 PQG458784:PQG458791 QAC458784:QAC458791 QJY458784:QJY458791 QTU458784:QTU458791 RDQ458784:RDQ458791 RNM458784:RNM458791 RXI458784:RXI458791 SHE458784:SHE458791 SRA458784:SRA458791 TAW458784:TAW458791 TKS458784:TKS458791 TUO458784:TUO458791 UEK458784:UEK458791 UOG458784:UOG458791 UYC458784:UYC458791 VHY458784:VHY458791 VRU458784:VRU458791 WBQ458784:WBQ458791 WLM458784:WLM458791 WVI458784:WVI458791 A524320:A524327 IW524320:IW524327 SS524320:SS524327 ACO524320:ACO524327 AMK524320:AMK524327 AWG524320:AWG524327 BGC524320:BGC524327 BPY524320:BPY524327 BZU524320:BZU524327 CJQ524320:CJQ524327 CTM524320:CTM524327 DDI524320:DDI524327 DNE524320:DNE524327 DXA524320:DXA524327 EGW524320:EGW524327 EQS524320:EQS524327 FAO524320:FAO524327 FKK524320:FKK524327 FUG524320:FUG524327 GEC524320:GEC524327 GNY524320:GNY524327 GXU524320:GXU524327 HHQ524320:HHQ524327 HRM524320:HRM524327 IBI524320:IBI524327 ILE524320:ILE524327 IVA524320:IVA524327 JEW524320:JEW524327 JOS524320:JOS524327 JYO524320:JYO524327 KIK524320:KIK524327 KSG524320:KSG524327 LCC524320:LCC524327 LLY524320:LLY524327 LVU524320:LVU524327 MFQ524320:MFQ524327 MPM524320:MPM524327 MZI524320:MZI524327 NJE524320:NJE524327 NTA524320:NTA524327 OCW524320:OCW524327 OMS524320:OMS524327 OWO524320:OWO524327 PGK524320:PGK524327 PQG524320:PQG524327 QAC524320:QAC524327 QJY524320:QJY524327 QTU524320:QTU524327 RDQ524320:RDQ524327 RNM524320:RNM524327 RXI524320:RXI524327 SHE524320:SHE524327 SRA524320:SRA524327 TAW524320:TAW524327 TKS524320:TKS524327 TUO524320:TUO524327 UEK524320:UEK524327 UOG524320:UOG524327 UYC524320:UYC524327 VHY524320:VHY524327 VRU524320:VRU524327 WBQ524320:WBQ524327 WLM524320:WLM524327 WVI524320:WVI524327 A589856:A589863 IW589856:IW589863 SS589856:SS589863 ACO589856:ACO589863 AMK589856:AMK589863 AWG589856:AWG589863 BGC589856:BGC589863 BPY589856:BPY589863 BZU589856:BZU589863 CJQ589856:CJQ589863 CTM589856:CTM589863 DDI589856:DDI589863 DNE589856:DNE589863 DXA589856:DXA589863 EGW589856:EGW589863 EQS589856:EQS589863 FAO589856:FAO589863 FKK589856:FKK589863 FUG589856:FUG589863 GEC589856:GEC589863 GNY589856:GNY589863 GXU589856:GXU589863 HHQ589856:HHQ589863 HRM589856:HRM589863 IBI589856:IBI589863 ILE589856:ILE589863 IVA589856:IVA589863 JEW589856:JEW589863 JOS589856:JOS589863 JYO589856:JYO589863 KIK589856:KIK589863 KSG589856:KSG589863 LCC589856:LCC589863 LLY589856:LLY589863 LVU589856:LVU589863 MFQ589856:MFQ589863 MPM589856:MPM589863 MZI589856:MZI589863 NJE589856:NJE589863 NTA589856:NTA589863 OCW589856:OCW589863 OMS589856:OMS589863 OWO589856:OWO589863 PGK589856:PGK589863 PQG589856:PQG589863 QAC589856:QAC589863 QJY589856:QJY589863 QTU589856:QTU589863 RDQ589856:RDQ589863 RNM589856:RNM589863 RXI589856:RXI589863 SHE589856:SHE589863 SRA589856:SRA589863 TAW589856:TAW589863 TKS589856:TKS589863 TUO589856:TUO589863 UEK589856:UEK589863 UOG589856:UOG589863 UYC589856:UYC589863 VHY589856:VHY589863 VRU589856:VRU589863 WBQ589856:WBQ589863 WLM589856:WLM589863 WVI589856:WVI589863 A655392:A655399 IW655392:IW655399 SS655392:SS655399 ACO655392:ACO655399 AMK655392:AMK655399 AWG655392:AWG655399 BGC655392:BGC655399 BPY655392:BPY655399 BZU655392:BZU655399 CJQ655392:CJQ655399 CTM655392:CTM655399 DDI655392:DDI655399 DNE655392:DNE655399 DXA655392:DXA655399 EGW655392:EGW655399 EQS655392:EQS655399 FAO655392:FAO655399 FKK655392:FKK655399 FUG655392:FUG655399 GEC655392:GEC655399 GNY655392:GNY655399 GXU655392:GXU655399 HHQ655392:HHQ655399 HRM655392:HRM655399 IBI655392:IBI655399 ILE655392:ILE655399 IVA655392:IVA655399 JEW655392:JEW655399 JOS655392:JOS655399 JYO655392:JYO655399 KIK655392:KIK655399 KSG655392:KSG655399 LCC655392:LCC655399 LLY655392:LLY655399 LVU655392:LVU655399 MFQ655392:MFQ655399 MPM655392:MPM655399 MZI655392:MZI655399 NJE655392:NJE655399 NTA655392:NTA655399 OCW655392:OCW655399 OMS655392:OMS655399 OWO655392:OWO655399 PGK655392:PGK655399 PQG655392:PQG655399 QAC655392:QAC655399 QJY655392:QJY655399 QTU655392:QTU655399 RDQ655392:RDQ655399 RNM655392:RNM655399 RXI655392:RXI655399 SHE655392:SHE655399 SRA655392:SRA655399 TAW655392:TAW655399 TKS655392:TKS655399 TUO655392:TUO655399 UEK655392:UEK655399 UOG655392:UOG655399 UYC655392:UYC655399 VHY655392:VHY655399 VRU655392:VRU655399 WBQ655392:WBQ655399 WLM655392:WLM655399 WVI655392:WVI655399 A720928:A720935 IW720928:IW720935 SS720928:SS720935 ACO720928:ACO720935 AMK720928:AMK720935 AWG720928:AWG720935 BGC720928:BGC720935 BPY720928:BPY720935 BZU720928:BZU720935 CJQ720928:CJQ720935 CTM720928:CTM720935 DDI720928:DDI720935 DNE720928:DNE720935 DXA720928:DXA720935 EGW720928:EGW720935 EQS720928:EQS720935 FAO720928:FAO720935 FKK720928:FKK720935 FUG720928:FUG720935 GEC720928:GEC720935 GNY720928:GNY720935 GXU720928:GXU720935 HHQ720928:HHQ720935 HRM720928:HRM720935 IBI720928:IBI720935 ILE720928:ILE720935 IVA720928:IVA720935 JEW720928:JEW720935 JOS720928:JOS720935 JYO720928:JYO720935 KIK720928:KIK720935 KSG720928:KSG720935 LCC720928:LCC720935 LLY720928:LLY720935 LVU720928:LVU720935 MFQ720928:MFQ720935 MPM720928:MPM720935 MZI720928:MZI720935 NJE720928:NJE720935 NTA720928:NTA720935 OCW720928:OCW720935 OMS720928:OMS720935 OWO720928:OWO720935 PGK720928:PGK720935 PQG720928:PQG720935 QAC720928:QAC720935 QJY720928:QJY720935 QTU720928:QTU720935 RDQ720928:RDQ720935 RNM720928:RNM720935 RXI720928:RXI720935 SHE720928:SHE720935 SRA720928:SRA720935 TAW720928:TAW720935 TKS720928:TKS720935 TUO720928:TUO720935 UEK720928:UEK720935 UOG720928:UOG720935 UYC720928:UYC720935 VHY720928:VHY720935 VRU720928:VRU720935 WBQ720928:WBQ720935 WLM720928:WLM720935 WVI720928:WVI720935 A786464:A786471 IW786464:IW786471 SS786464:SS786471 ACO786464:ACO786471 AMK786464:AMK786471 AWG786464:AWG786471 BGC786464:BGC786471 BPY786464:BPY786471 BZU786464:BZU786471 CJQ786464:CJQ786471 CTM786464:CTM786471 DDI786464:DDI786471 DNE786464:DNE786471 DXA786464:DXA786471 EGW786464:EGW786471 EQS786464:EQS786471 FAO786464:FAO786471 FKK786464:FKK786471 FUG786464:FUG786471 GEC786464:GEC786471 GNY786464:GNY786471 GXU786464:GXU786471 HHQ786464:HHQ786471 HRM786464:HRM786471 IBI786464:IBI786471 ILE786464:ILE786471 IVA786464:IVA786471 JEW786464:JEW786471 JOS786464:JOS786471 JYO786464:JYO786471 KIK786464:KIK786471 KSG786464:KSG786471 LCC786464:LCC786471 LLY786464:LLY786471 LVU786464:LVU786471 MFQ786464:MFQ786471 MPM786464:MPM786471 MZI786464:MZI786471 NJE786464:NJE786471 NTA786464:NTA786471 OCW786464:OCW786471 OMS786464:OMS786471 OWO786464:OWO786471 PGK786464:PGK786471 PQG786464:PQG786471 QAC786464:QAC786471 QJY786464:QJY786471 QTU786464:QTU786471 RDQ786464:RDQ786471 RNM786464:RNM786471 RXI786464:RXI786471 SHE786464:SHE786471 SRA786464:SRA786471 TAW786464:TAW786471 TKS786464:TKS786471 TUO786464:TUO786471 UEK786464:UEK786471 UOG786464:UOG786471 UYC786464:UYC786471 VHY786464:VHY786471 VRU786464:VRU786471 WBQ786464:WBQ786471 WLM786464:WLM786471 WVI786464:WVI786471 A852000:A852007 IW852000:IW852007 SS852000:SS852007 ACO852000:ACO852007 AMK852000:AMK852007 AWG852000:AWG852007 BGC852000:BGC852007 BPY852000:BPY852007 BZU852000:BZU852007 CJQ852000:CJQ852007 CTM852000:CTM852007 DDI852000:DDI852007 DNE852000:DNE852007 DXA852000:DXA852007 EGW852000:EGW852007 EQS852000:EQS852007 FAO852000:FAO852007 FKK852000:FKK852007 FUG852000:FUG852007 GEC852000:GEC852007 GNY852000:GNY852007 GXU852000:GXU852007 HHQ852000:HHQ852007 HRM852000:HRM852007 IBI852000:IBI852007 ILE852000:ILE852007 IVA852000:IVA852007 JEW852000:JEW852007 JOS852000:JOS852007 JYO852000:JYO852007 KIK852000:KIK852007 KSG852000:KSG852007 LCC852000:LCC852007 LLY852000:LLY852007 LVU852000:LVU852007 MFQ852000:MFQ852007 MPM852000:MPM852007 MZI852000:MZI852007 NJE852000:NJE852007 NTA852000:NTA852007 OCW852000:OCW852007 OMS852000:OMS852007 OWO852000:OWO852007 PGK852000:PGK852007 PQG852000:PQG852007 QAC852000:QAC852007 QJY852000:QJY852007 QTU852000:QTU852007 RDQ852000:RDQ852007 RNM852000:RNM852007 RXI852000:RXI852007 SHE852000:SHE852007 SRA852000:SRA852007 TAW852000:TAW852007 TKS852000:TKS852007 TUO852000:TUO852007 UEK852000:UEK852007 UOG852000:UOG852007 UYC852000:UYC852007 VHY852000:VHY852007 VRU852000:VRU852007 WBQ852000:WBQ852007 WLM852000:WLM852007 WVI852000:WVI852007 A917536:A917543 IW917536:IW917543 SS917536:SS917543 ACO917536:ACO917543 AMK917536:AMK917543 AWG917536:AWG917543 BGC917536:BGC917543 BPY917536:BPY917543 BZU917536:BZU917543 CJQ917536:CJQ917543 CTM917536:CTM917543 DDI917536:DDI917543 DNE917536:DNE917543 DXA917536:DXA917543 EGW917536:EGW917543 EQS917536:EQS917543 FAO917536:FAO917543 FKK917536:FKK917543 FUG917536:FUG917543 GEC917536:GEC917543 GNY917536:GNY917543 GXU917536:GXU917543 HHQ917536:HHQ917543 HRM917536:HRM917543 IBI917536:IBI917543 ILE917536:ILE917543 IVA917536:IVA917543 JEW917536:JEW917543 JOS917536:JOS917543 JYO917536:JYO917543 KIK917536:KIK917543 KSG917536:KSG917543 LCC917536:LCC917543 LLY917536:LLY917543 LVU917536:LVU917543 MFQ917536:MFQ917543 MPM917536:MPM917543 MZI917536:MZI917543 NJE917536:NJE917543 NTA917536:NTA917543 OCW917536:OCW917543 OMS917536:OMS917543 OWO917536:OWO917543 PGK917536:PGK917543 PQG917536:PQG917543 QAC917536:QAC917543 QJY917536:QJY917543 QTU917536:QTU917543 RDQ917536:RDQ917543 RNM917536:RNM917543 RXI917536:RXI917543 SHE917536:SHE917543 SRA917536:SRA917543 TAW917536:TAW917543 TKS917536:TKS917543 TUO917536:TUO917543 UEK917536:UEK917543 UOG917536:UOG917543 UYC917536:UYC917543 VHY917536:VHY917543 VRU917536:VRU917543 WBQ917536:WBQ917543 WLM917536:WLM917543 WVI917536:WVI917543 A983072:A983079 IW983072:IW983079 SS983072:SS983079 ACO983072:ACO983079 AMK983072:AMK983079 AWG983072:AWG983079 BGC983072:BGC983079 BPY983072:BPY983079 BZU983072:BZU983079 CJQ983072:CJQ983079 CTM983072:CTM983079 DDI983072:DDI983079 DNE983072:DNE983079 DXA983072:DXA983079 EGW983072:EGW983079 EQS983072:EQS983079 FAO983072:FAO983079 FKK983072:FKK983079 FUG983072:FUG983079 GEC983072:GEC983079 GNY983072:GNY983079 GXU983072:GXU983079 HHQ983072:HHQ983079 HRM983072:HRM983079 IBI983072:IBI983079 ILE983072:ILE983079 IVA983072:IVA983079 JEW983072:JEW983079 JOS983072:JOS983079 JYO983072:JYO983079 KIK983072:KIK983079 KSG983072:KSG983079 LCC983072:LCC983079 LLY983072:LLY983079 LVU983072:LVU983079 MFQ983072:MFQ983079 MPM983072:MPM983079 MZI983072:MZI983079 NJE983072:NJE983079 NTA983072:NTA983079 OCW983072:OCW983079 OMS983072:OMS983079 OWO983072:OWO983079 PGK983072:PGK983079 PQG983072:PQG983079 QAC983072:QAC983079 QJY983072:QJY983079 QTU983072:QTU983079 RDQ983072:RDQ983079 RNM983072:RNM983079 RXI983072:RXI983079 SHE983072:SHE983079 SRA983072:SRA983079 TAW983072:TAW983079 TKS983072:TKS983079 TUO983072:TUO983079 UEK983072:UEK983079 UOG983072:UOG983079 UYC983072:UYC983079 VHY983072:VHY983079 VRU983072:VRU983079 WBQ983072:WBQ983079 WLM983072:WLM983079 A32">
      <formula1>Comportamenti</formula1>
    </dataValidation>
  </dataValidations>
  <pageMargins left="0.7" right="0.7" top="0.75" bottom="0.75" header="0.3" footer="0.3"/>
  <pageSetup paperSize="9" scale="65" orientation="landscape" r:id="rId1"/>
  <legacyDrawing r:id="rId2"/>
  <extLst xmlns:x14="http://schemas.microsoft.com/office/spreadsheetml/2009/9/main">
    <ext uri="{CCE6A557-97BC-4b89-ADB6-D9C93CAAB3DF}">
      <x14:dataValidations xmlns:xm="http://schemas.microsoft.com/office/excel/2006/main" count="2">
        <x14:dataValidation type="list" allowBlank="1" showInputMessage="1" showErrorMessage="1">
          <x14:formula1>
            <xm:f>Foglio1!$B$2:$B$10</xm:f>
          </x14:formula1>
          <xm:sqref>B33:B39</xm:sqref>
        </x14:dataValidation>
        <x14:dataValidation type="list" allowBlank="1" showInputMessage="1" showErrorMessage="1">
          <x14:formula1>
            <xm:f>Foglio1!$A$2:$A$10</xm:f>
          </x14:formula1>
          <xm:sqref>A33:A39</xm:sqref>
        </x14:dataValidation>
      </x14:dataValidations>
    </ext>
  </extLst>
</worksheet>
</file>

<file path=xl/worksheets/sheet16.xml><?xml version="1.0" encoding="utf-8"?>
<worksheet xmlns="http://schemas.openxmlformats.org/spreadsheetml/2006/main" xmlns:r="http://schemas.openxmlformats.org/officeDocument/2006/relationships">
  <dimension ref="A1:K45"/>
  <sheetViews>
    <sheetView workbookViewId="0">
      <selection activeCell="B2" sqref="B2"/>
    </sheetView>
  </sheetViews>
  <sheetFormatPr defaultRowHeight="12.75"/>
  <cols>
    <col min="1" max="1" width="48.5703125" style="83" customWidth="1"/>
    <col min="2" max="2" width="52.5703125" style="83" customWidth="1"/>
    <col min="3" max="3" width="10.140625" style="83" customWidth="1"/>
    <col min="4" max="4" width="8.85546875" style="83" hidden="1" customWidth="1"/>
    <col min="5" max="5" width="9.28515625" style="83" customWidth="1"/>
    <col min="6" max="10" width="16" style="83" customWidth="1"/>
    <col min="11" max="256" width="9.140625" style="83"/>
    <col min="257" max="257" width="42.42578125" style="83" customWidth="1"/>
    <col min="258" max="258" width="46.42578125" style="83" customWidth="1"/>
    <col min="259" max="259" width="10.140625" style="83" customWidth="1"/>
    <col min="260" max="260" width="8.85546875" style="83" customWidth="1"/>
    <col min="261" max="261" width="9.28515625" style="83" customWidth="1"/>
    <col min="262" max="266" width="16" style="83" customWidth="1"/>
    <col min="267" max="512" width="9.140625" style="83"/>
    <col min="513" max="513" width="42.42578125" style="83" customWidth="1"/>
    <col min="514" max="514" width="46.42578125" style="83" customWidth="1"/>
    <col min="515" max="515" width="10.140625" style="83" customWidth="1"/>
    <col min="516" max="516" width="8.85546875" style="83" customWidth="1"/>
    <col min="517" max="517" width="9.28515625" style="83" customWidth="1"/>
    <col min="518" max="522" width="16" style="83" customWidth="1"/>
    <col min="523" max="768" width="9.140625" style="83"/>
    <col min="769" max="769" width="42.42578125" style="83" customWidth="1"/>
    <col min="770" max="770" width="46.42578125" style="83" customWidth="1"/>
    <col min="771" max="771" width="10.140625" style="83" customWidth="1"/>
    <col min="772" max="772" width="8.85546875" style="83" customWidth="1"/>
    <col min="773" max="773" width="9.28515625" style="83" customWidth="1"/>
    <col min="774" max="778" width="16" style="83" customWidth="1"/>
    <col min="779" max="1024" width="9.140625" style="83"/>
    <col min="1025" max="1025" width="42.42578125" style="83" customWidth="1"/>
    <col min="1026" max="1026" width="46.42578125" style="83" customWidth="1"/>
    <col min="1027" max="1027" width="10.140625" style="83" customWidth="1"/>
    <col min="1028" max="1028" width="8.85546875" style="83" customWidth="1"/>
    <col min="1029" max="1029" width="9.28515625" style="83" customWidth="1"/>
    <col min="1030" max="1034" width="16" style="83" customWidth="1"/>
    <col min="1035" max="1280" width="9.140625" style="83"/>
    <col min="1281" max="1281" width="42.42578125" style="83" customWidth="1"/>
    <col min="1282" max="1282" width="46.42578125" style="83" customWidth="1"/>
    <col min="1283" max="1283" width="10.140625" style="83" customWidth="1"/>
    <col min="1284" max="1284" width="8.85546875" style="83" customWidth="1"/>
    <col min="1285" max="1285" width="9.28515625" style="83" customWidth="1"/>
    <col min="1286" max="1290" width="16" style="83" customWidth="1"/>
    <col min="1291" max="1536" width="9.140625" style="83"/>
    <col min="1537" max="1537" width="42.42578125" style="83" customWidth="1"/>
    <col min="1538" max="1538" width="46.42578125" style="83" customWidth="1"/>
    <col min="1539" max="1539" width="10.140625" style="83" customWidth="1"/>
    <col min="1540" max="1540" width="8.85546875" style="83" customWidth="1"/>
    <col min="1541" max="1541" width="9.28515625" style="83" customWidth="1"/>
    <col min="1542" max="1546" width="16" style="83" customWidth="1"/>
    <col min="1547" max="1792" width="9.140625" style="83"/>
    <col min="1793" max="1793" width="42.42578125" style="83" customWidth="1"/>
    <col min="1794" max="1794" width="46.42578125" style="83" customWidth="1"/>
    <col min="1795" max="1795" width="10.140625" style="83" customWidth="1"/>
    <col min="1796" max="1796" width="8.85546875" style="83" customWidth="1"/>
    <col min="1797" max="1797" width="9.28515625" style="83" customWidth="1"/>
    <col min="1798" max="1802" width="16" style="83" customWidth="1"/>
    <col min="1803" max="2048" width="9.140625" style="83"/>
    <col min="2049" max="2049" width="42.42578125" style="83" customWidth="1"/>
    <col min="2050" max="2050" width="46.42578125" style="83" customWidth="1"/>
    <col min="2051" max="2051" width="10.140625" style="83" customWidth="1"/>
    <col min="2052" max="2052" width="8.85546875" style="83" customWidth="1"/>
    <col min="2053" max="2053" width="9.28515625" style="83" customWidth="1"/>
    <col min="2054" max="2058" width="16" style="83" customWidth="1"/>
    <col min="2059" max="2304" width="9.140625" style="83"/>
    <col min="2305" max="2305" width="42.42578125" style="83" customWidth="1"/>
    <col min="2306" max="2306" width="46.42578125" style="83" customWidth="1"/>
    <col min="2307" max="2307" width="10.140625" style="83" customWidth="1"/>
    <col min="2308" max="2308" width="8.85546875" style="83" customWidth="1"/>
    <col min="2309" max="2309" width="9.28515625" style="83" customWidth="1"/>
    <col min="2310" max="2314" width="16" style="83" customWidth="1"/>
    <col min="2315" max="2560" width="9.140625" style="83"/>
    <col min="2561" max="2561" width="42.42578125" style="83" customWidth="1"/>
    <col min="2562" max="2562" width="46.42578125" style="83" customWidth="1"/>
    <col min="2563" max="2563" width="10.140625" style="83" customWidth="1"/>
    <col min="2564" max="2564" width="8.85546875" style="83" customWidth="1"/>
    <col min="2565" max="2565" width="9.28515625" style="83" customWidth="1"/>
    <col min="2566" max="2570" width="16" style="83" customWidth="1"/>
    <col min="2571" max="2816" width="9.140625" style="83"/>
    <col min="2817" max="2817" width="42.42578125" style="83" customWidth="1"/>
    <col min="2818" max="2818" width="46.42578125" style="83" customWidth="1"/>
    <col min="2819" max="2819" width="10.140625" style="83" customWidth="1"/>
    <col min="2820" max="2820" width="8.85546875" style="83" customWidth="1"/>
    <col min="2821" max="2821" width="9.28515625" style="83" customWidth="1"/>
    <col min="2822" max="2826" width="16" style="83" customWidth="1"/>
    <col min="2827" max="3072" width="9.140625" style="83"/>
    <col min="3073" max="3073" width="42.42578125" style="83" customWidth="1"/>
    <col min="3074" max="3074" width="46.42578125" style="83" customWidth="1"/>
    <col min="3075" max="3075" width="10.140625" style="83" customWidth="1"/>
    <col min="3076" max="3076" width="8.85546875" style="83" customWidth="1"/>
    <col min="3077" max="3077" width="9.28515625" style="83" customWidth="1"/>
    <col min="3078" max="3082" width="16" style="83" customWidth="1"/>
    <col min="3083" max="3328" width="9.140625" style="83"/>
    <col min="3329" max="3329" width="42.42578125" style="83" customWidth="1"/>
    <col min="3330" max="3330" width="46.42578125" style="83" customWidth="1"/>
    <col min="3331" max="3331" width="10.140625" style="83" customWidth="1"/>
    <col min="3332" max="3332" width="8.85546875" style="83" customWidth="1"/>
    <col min="3333" max="3333" width="9.28515625" style="83" customWidth="1"/>
    <col min="3334" max="3338" width="16" style="83" customWidth="1"/>
    <col min="3339" max="3584" width="9.140625" style="83"/>
    <col min="3585" max="3585" width="42.42578125" style="83" customWidth="1"/>
    <col min="3586" max="3586" width="46.42578125" style="83" customWidth="1"/>
    <col min="3587" max="3587" width="10.140625" style="83" customWidth="1"/>
    <col min="3588" max="3588" width="8.85546875" style="83" customWidth="1"/>
    <col min="3589" max="3589" width="9.28515625" style="83" customWidth="1"/>
    <col min="3590" max="3594" width="16" style="83" customWidth="1"/>
    <col min="3595" max="3840" width="9.140625" style="83"/>
    <col min="3841" max="3841" width="42.42578125" style="83" customWidth="1"/>
    <col min="3842" max="3842" width="46.42578125" style="83" customWidth="1"/>
    <col min="3843" max="3843" width="10.140625" style="83" customWidth="1"/>
    <col min="3844" max="3844" width="8.85546875" style="83" customWidth="1"/>
    <col min="3845" max="3845" width="9.28515625" style="83" customWidth="1"/>
    <col min="3846" max="3850" width="16" style="83" customWidth="1"/>
    <col min="3851" max="4096" width="9.140625" style="83"/>
    <col min="4097" max="4097" width="42.42578125" style="83" customWidth="1"/>
    <col min="4098" max="4098" width="46.42578125" style="83" customWidth="1"/>
    <col min="4099" max="4099" width="10.140625" style="83" customWidth="1"/>
    <col min="4100" max="4100" width="8.85546875" style="83" customWidth="1"/>
    <col min="4101" max="4101" width="9.28515625" style="83" customWidth="1"/>
    <col min="4102" max="4106" width="16" style="83" customWidth="1"/>
    <col min="4107" max="4352" width="9.140625" style="83"/>
    <col min="4353" max="4353" width="42.42578125" style="83" customWidth="1"/>
    <col min="4354" max="4354" width="46.42578125" style="83" customWidth="1"/>
    <col min="4355" max="4355" width="10.140625" style="83" customWidth="1"/>
    <col min="4356" max="4356" width="8.85546875" style="83" customWidth="1"/>
    <col min="4357" max="4357" width="9.28515625" style="83" customWidth="1"/>
    <col min="4358" max="4362" width="16" style="83" customWidth="1"/>
    <col min="4363" max="4608" width="9.140625" style="83"/>
    <col min="4609" max="4609" width="42.42578125" style="83" customWidth="1"/>
    <col min="4610" max="4610" width="46.42578125" style="83" customWidth="1"/>
    <col min="4611" max="4611" width="10.140625" style="83" customWidth="1"/>
    <col min="4612" max="4612" width="8.85546875" style="83" customWidth="1"/>
    <col min="4613" max="4613" width="9.28515625" style="83" customWidth="1"/>
    <col min="4614" max="4618" width="16" style="83" customWidth="1"/>
    <col min="4619" max="4864" width="9.140625" style="83"/>
    <col min="4865" max="4865" width="42.42578125" style="83" customWidth="1"/>
    <col min="4866" max="4866" width="46.42578125" style="83" customWidth="1"/>
    <col min="4867" max="4867" width="10.140625" style="83" customWidth="1"/>
    <col min="4868" max="4868" width="8.85546875" style="83" customWidth="1"/>
    <col min="4869" max="4869" width="9.28515625" style="83" customWidth="1"/>
    <col min="4870" max="4874" width="16" style="83" customWidth="1"/>
    <col min="4875" max="5120" width="9.140625" style="83"/>
    <col min="5121" max="5121" width="42.42578125" style="83" customWidth="1"/>
    <col min="5122" max="5122" width="46.42578125" style="83" customWidth="1"/>
    <col min="5123" max="5123" width="10.140625" style="83" customWidth="1"/>
    <col min="5124" max="5124" width="8.85546875" style="83" customWidth="1"/>
    <col min="5125" max="5125" width="9.28515625" style="83" customWidth="1"/>
    <col min="5126" max="5130" width="16" style="83" customWidth="1"/>
    <col min="5131" max="5376" width="9.140625" style="83"/>
    <col min="5377" max="5377" width="42.42578125" style="83" customWidth="1"/>
    <col min="5378" max="5378" width="46.42578125" style="83" customWidth="1"/>
    <col min="5379" max="5379" width="10.140625" style="83" customWidth="1"/>
    <col min="5380" max="5380" width="8.85546875" style="83" customWidth="1"/>
    <col min="5381" max="5381" width="9.28515625" style="83" customWidth="1"/>
    <col min="5382" max="5386" width="16" style="83" customWidth="1"/>
    <col min="5387" max="5632" width="9.140625" style="83"/>
    <col min="5633" max="5633" width="42.42578125" style="83" customWidth="1"/>
    <col min="5634" max="5634" width="46.42578125" style="83" customWidth="1"/>
    <col min="5635" max="5635" width="10.140625" style="83" customWidth="1"/>
    <col min="5636" max="5636" width="8.85546875" style="83" customWidth="1"/>
    <col min="5637" max="5637" width="9.28515625" style="83" customWidth="1"/>
    <col min="5638" max="5642" width="16" style="83" customWidth="1"/>
    <col min="5643" max="5888" width="9.140625" style="83"/>
    <col min="5889" max="5889" width="42.42578125" style="83" customWidth="1"/>
    <col min="5890" max="5890" width="46.42578125" style="83" customWidth="1"/>
    <col min="5891" max="5891" width="10.140625" style="83" customWidth="1"/>
    <col min="5892" max="5892" width="8.85546875" style="83" customWidth="1"/>
    <col min="5893" max="5893" width="9.28515625" style="83" customWidth="1"/>
    <col min="5894" max="5898" width="16" style="83" customWidth="1"/>
    <col min="5899" max="6144" width="9.140625" style="83"/>
    <col min="6145" max="6145" width="42.42578125" style="83" customWidth="1"/>
    <col min="6146" max="6146" width="46.42578125" style="83" customWidth="1"/>
    <col min="6147" max="6147" width="10.140625" style="83" customWidth="1"/>
    <col min="6148" max="6148" width="8.85546875" style="83" customWidth="1"/>
    <col min="6149" max="6149" width="9.28515625" style="83" customWidth="1"/>
    <col min="6150" max="6154" width="16" style="83" customWidth="1"/>
    <col min="6155" max="6400" width="9.140625" style="83"/>
    <col min="6401" max="6401" width="42.42578125" style="83" customWidth="1"/>
    <col min="6402" max="6402" width="46.42578125" style="83" customWidth="1"/>
    <col min="6403" max="6403" width="10.140625" style="83" customWidth="1"/>
    <col min="6404" max="6404" width="8.85546875" style="83" customWidth="1"/>
    <col min="6405" max="6405" width="9.28515625" style="83" customWidth="1"/>
    <col min="6406" max="6410" width="16" style="83" customWidth="1"/>
    <col min="6411" max="6656" width="9.140625" style="83"/>
    <col min="6657" max="6657" width="42.42578125" style="83" customWidth="1"/>
    <col min="6658" max="6658" width="46.42578125" style="83" customWidth="1"/>
    <col min="6659" max="6659" width="10.140625" style="83" customWidth="1"/>
    <col min="6660" max="6660" width="8.85546875" style="83" customWidth="1"/>
    <col min="6661" max="6661" width="9.28515625" style="83" customWidth="1"/>
    <col min="6662" max="6666" width="16" style="83" customWidth="1"/>
    <col min="6667" max="6912" width="9.140625" style="83"/>
    <col min="6913" max="6913" width="42.42578125" style="83" customWidth="1"/>
    <col min="6914" max="6914" width="46.42578125" style="83" customWidth="1"/>
    <col min="6915" max="6915" width="10.140625" style="83" customWidth="1"/>
    <col min="6916" max="6916" width="8.85546875" style="83" customWidth="1"/>
    <col min="6917" max="6917" width="9.28515625" style="83" customWidth="1"/>
    <col min="6918" max="6922" width="16" style="83" customWidth="1"/>
    <col min="6923" max="7168" width="9.140625" style="83"/>
    <col min="7169" max="7169" width="42.42578125" style="83" customWidth="1"/>
    <col min="7170" max="7170" width="46.42578125" style="83" customWidth="1"/>
    <col min="7171" max="7171" width="10.140625" style="83" customWidth="1"/>
    <col min="7172" max="7172" width="8.85546875" style="83" customWidth="1"/>
    <col min="7173" max="7173" width="9.28515625" style="83" customWidth="1"/>
    <col min="7174" max="7178" width="16" style="83" customWidth="1"/>
    <col min="7179" max="7424" width="9.140625" style="83"/>
    <col min="7425" max="7425" width="42.42578125" style="83" customWidth="1"/>
    <col min="7426" max="7426" width="46.42578125" style="83" customWidth="1"/>
    <col min="7427" max="7427" width="10.140625" style="83" customWidth="1"/>
    <col min="7428" max="7428" width="8.85546875" style="83" customWidth="1"/>
    <col min="7429" max="7429" width="9.28515625" style="83" customWidth="1"/>
    <col min="7430" max="7434" width="16" style="83" customWidth="1"/>
    <col min="7435" max="7680" width="9.140625" style="83"/>
    <col min="7681" max="7681" width="42.42578125" style="83" customWidth="1"/>
    <col min="7682" max="7682" width="46.42578125" style="83" customWidth="1"/>
    <col min="7683" max="7683" width="10.140625" style="83" customWidth="1"/>
    <col min="7684" max="7684" width="8.85546875" style="83" customWidth="1"/>
    <col min="7685" max="7685" width="9.28515625" style="83" customWidth="1"/>
    <col min="7686" max="7690" width="16" style="83" customWidth="1"/>
    <col min="7691" max="7936" width="9.140625" style="83"/>
    <col min="7937" max="7937" width="42.42578125" style="83" customWidth="1"/>
    <col min="7938" max="7938" width="46.42578125" style="83" customWidth="1"/>
    <col min="7939" max="7939" width="10.140625" style="83" customWidth="1"/>
    <col min="7940" max="7940" width="8.85546875" style="83" customWidth="1"/>
    <col min="7941" max="7941" width="9.28515625" style="83" customWidth="1"/>
    <col min="7942" max="7946" width="16" style="83" customWidth="1"/>
    <col min="7947" max="8192" width="9.140625" style="83"/>
    <col min="8193" max="8193" width="42.42578125" style="83" customWidth="1"/>
    <col min="8194" max="8194" width="46.42578125" style="83" customWidth="1"/>
    <col min="8195" max="8195" width="10.140625" style="83" customWidth="1"/>
    <col min="8196" max="8196" width="8.85546875" style="83" customWidth="1"/>
    <col min="8197" max="8197" width="9.28515625" style="83" customWidth="1"/>
    <col min="8198" max="8202" width="16" style="83" customWidth="1"/>
    <col min="8203" max="8448" width="9.140625" style="83"/>
    <col min="8449" max="8449" width="42.42578125" style="83" customWidth="1"/>
    <col min="8450" max="8450" width="46.42578125" style="83" customWidth="1"/>
    <col min="8451" max="8451" width="10.140625" style="83" customWidth="1"/>
    <col min="8452" max="8452" width="8.85546875" style="83" customWidth="1"/>
    <col min="8453" max="8453" width="9.28515625" style="83" customWidth="1"/>
    <col min="8454" max="8458" width="16" style="83" customWidth="1"/>
    <col min="8459" max="8704" width="9.140625" style="83"/>
    <col min="8705" max="8705" width="42.42578125" style="83" customWidth="1"/>
    <col min="8706" max="8706" width="46.42578125" style="83" customWidth="1"/>
    <col min="8707" max="8707" width="10.140625" style="83" customWidth="1"/>
    <col min="8708" max="8708" width="8.85546875" style="83" customWidth="1"/>
    <col min="8709" max="8709" width="9.28515625" style="83" customWidth="1"/>
    <col min="8710" max="8714" width="16" style="83" customWidth="1"/>
    <col min="8715" max="8960" width="9.140625" style="83"/>
    <col min="8961" max="8961" width="42.42578125" style="83" customWidth="1"/>
    <col min="8962" max="8962" width="46.42578125" style="83" customWidth="1"/>
    <col min="8963" max="8963" width="10.140625" style="83" customWidth="1"/>
    <col min="8964" max="8964" width="8.85546875" style="83" customWidth="1"/>
    <col min="8965" max="8965" width="9.28515625" style="83" customWidth="1"/>
    <col min="8966" max="8970" width="16" style="83" customWidth="1"/>
    <col min="8971" max="9216" width="9.140625" style="83"/>
    <col min="9217" max="9217" width="42.42578125" style="83" customWidth="1"/>
    <col min="9218" max="9218" width="46.42578125" style="83" customWidth="1"/>
    <col min="9219" max="9219" width="10.140625" style="83" customWidth="1"/>
    <col min="9220" max="9220" width="8.85546875" style="83" customWidth="1"/>
    <col min="9221" max="9221" width="9.28515625" style="83" customWidth="1"/>
    <col min="9222" max="9226" width="16" style="83" customWidth="1"/>
    <col min="9227" max="9472" width="9.140625" style="83"/>
    <col min="9473" max="9473" width="42.42578125" style="83" customWidth="1"/>
    <col min="9474" max="9474" width="46.42578125" style="83" customWidth="1"/>
    <col min="9475" max="9475" width="10.140625" style="83" customWidth="1"/>
    <col min="9476" max="9476" width="8.85546875" style="83" customWidth="1"/>
    <col min="9477" max="9477" width="9.28515625" style="83" customWidth="1"/>
    <col min="9478" max="9482" width="16" style="83" customWidth="1"/>
    <col min="9483" max="9728" width="9.140625" style="83"/>
    <col min="9729" max="9729" width="42.42578125" style="83" customWidth="1"/>
    <col min="9730" max="9730" width="46.42578125" style="83" customWidth="1"/>
    <col min="9731" max="9731" width="10.140625" style="83" customWidth="1"/>
    <col min="9732" max="9732" width="8.85546875" style="83" customWidth="1"/>
    <col min="9733" max="9733" width="9.28515625" style="83" customWidth="1"/>
    <col min="9734" max="9738" width="16" style="83" customWidth="1"/>
    <col min="9739" max="9984" width="9.140625" style="83"/>
    <col min="9985" max="9985" width="42.42578125" style="83" customWidth="1"/>
    <col min="9986" max="9986" width="46.42578125" style="83" customWidth="1"/>
    <col min="9987" max="9987" width="10.140625" style="83" customWidth="1"/>
    <col min="9988" max="9988" width="8.85546875" style="83" customWidth="1"/>
    <col min="9989" max="9989" width="9.28515625" style="83" customWidth="1"/>
    <col min="9990" max="9994" width="16" style="83" customWidth="1"/>
    <col min="9995" max="10240" width="9.140625" style="83"/>
    <col min="10241" max="10241" width="42.42578125" style="83" customWidth="1"/>
    <col min="10242" max="10242" width="46.42578125" style="83" customWidth="1"/>
    <col min="10243" max="10243" width="10.140625" style="83" customWidth="1"/>
    <col min="10244" max="10244" width="8.85546875" style="83" customWidth="1"/>
    <col min="10245" max="10245" width="9.28515625" style="83" customWidth="1"/>
    <col min="10246" max="10250" width="16" style="83" customWidth="1"/>
    <col min="10251" max="10496" width="9.140625" style="83"/>
    <col min="10497" max="10497" width="42.42578125" style="83" customWidth="1"/>
    <col min="10498" max="10498" width="46.42578125" style="83" customWidth="1"/>
    <col min="10499" max="10499" width="10.140625" style="83" customWidth="1"/>
    <col min="10500" max="10500" width="8.85546875" style="83" customWidth="1"/>
    <col min="10501" max="10501" width="9.28515625" style="83" customWidth="1"/>
    <col min="10502" max="10506" width="16" style="83" customWidth="1"/>
    <col min="10507" max="10752" width="9.140625" style="83"/>
    <col min="10753" max="10753" width="42.42578125" style="83" customWidth="1"/>
    <col min="10754" max="10754" width="46.42578125" style="83" customWidth="1"/>
    <col min="10755" max="10755" width="10.140625" style="83" customWidth="1"/>
    <col min="10756" max="10756" width="8.85546875" style="83" customWidth="1"/>
    <col min="10757" max="10757" width="9.28515625" style="83" customWidth="1"/>
    <col min="10758" max="10762" width="16" style="83" customWidth="1"/>
    <col min="10763" max="11008" width="9.140625" style="83"/>
    <col min="11009" max="11009" width="42.42578125" style="83" customWidth="1"/>
    <col min="11010" max="11010" width="46.42578125" style="83" customWidth="1"/>
    <col min="11011" max="11011" width="10.140625" style="83" customWidth="1"/>
    <col min="11012" max="11012" width="8.85546875" style="83" customWidth="1"/>
    <col min="11013" max="11013" width="9.28515625" style="83" customWidth="1"/>
    <col min="11014" max="11018" width="16" style="83" customWidth="1"/>
    <col min="11019" max="11264" width="9.140625" style="83"/>
    <col min="11265" max="11265" width="42.42578125" style="83" customWidth="1"/>
    <col min="11266" max="11266" width="46.42578125" style="83" customWidth="1"/>
    <col min="11267" max="11267" width="10.140625" style="83" customWidth="1"/>
    <col min="11268" max="11268" width="8.85546875" style="83" customWidth="1"/>
    <col min="11269" max="11269" width="9.28515625" style="83" customWidth="1"/>
    <col min="11270" max="11274" width="16" style="83" customWidth="1"/>
    <col min="11275" max="11520" width="9.140625" style="83"/>
    <col min="11521" max="11521" width="42.42578125" style="83" customWidth="1"/>
    <col min="11522" max="11522" width="46.42578125" style="83" customWidth="1"/>
    <col min="11523" max="11523" width="10.140625" style="83" customWidth="1"/>
    <col min="11524" max="11524" width="8.85546875" style="83" customWidth="1"/>
    <col min="11525" max="11525" width="9.28515625" style="83" customWidth="1"/>
    <col min="11526" max="11530" width="16" style="83" customWidth="1"/>
    <col min="11531" max="11776" width="9.140625" style="83"/>
    <col min="11777" max="11777" width="42.42578125" style="83" customWidth="1"/>
    <col min="11778" max="11778" width="46.42578125" style="83" customWidth="1"/>
    <col min="11779" max="11779" width="10.140625" style="83" customWidth="1"/>
    <col min="11780" max="11780" width="8.85546875" style="83" customWidth="1"/>
    <col min="11781" max="11781" width="9.28515625" style="83" customWidth="1"/>
    <col min="11782" max="11786" width="16" style="83" customWidth="1"/>
    <col min="11787" max="12032" width="9.140625" style="83"/>
    <col min="12033" max="12033" width="42.42578125" style="83" customWidth="1"/>
    <col min="12034" max="12034" width="46.42578125" style="83" customWidth="1"/>
    <col min="12035" max="12035" width="10.140625" style="83" customWidth="1"/>
    <col min="12036" max="12036" width="8.85546875" style="83" customWidth="1"/>
    <col min="12037" max="12037" width="9.28515625" style="83" customWidth="1"/>
    <col min="12038" max="12042" width="16" style="83" customWidth="1"/>
    <col min="12043" max="12288" width="9.140625" style="83"/>
    <col min="12289" max="12289" width="42.42578125" style="83" customWidth="1"/>
    <col min="12290" max="12290" width="46.42578125" style="83" customWidth="1"/>
    <col min="12291" max="12291" width="10.140625" style="83" customWidth="1"/>
    <col min="12292" max="12292" width="8.85546875" style="83" customWidth="1"/>
    <col min="12293" max="12293" width="9.28515625" style="83" customWidth="1"/>
    <col min="12294" max="12298" width="16" style="83" customWidth="1"/>
    <col min="12299" max="12544" width="9.140625" style="83"/>
    <col min="12545" max="12545" width="42.42578125" style="83" customWidth="1"/>
    <col min="12546" max="12546" width="46.42578125" style="83" customWidth="1"/>
    <col min="12547" max="12547" width="10.140625" style="83" customWidth="1"/>
    <col min="12548" max="12548" width="8.85546875" style="83" customWidth="1"/>
    <col min="12549" max="12549" width="9.28515625" style="83" customWidth="1"/>
    <col min="12550" max="12554" width="16" style="83" customWidth="1"/>
    <col min="12555" max="12800" width="9.140625" style="83"/>
    <col min="12801" max="12801" width="42.42578125" style="83" customWidth="1"/>
    <col min="12802" max="12802" width="46.42578125" style="83" customWidth="1"/>
    <col min="12803" max="12803" width="10.140625" style="83" customWidth="1"/>
    <col min="12804" max="12804" width="8.85546875" style="83" customWidth="1"/>
    <col min="12805" max="12805" width="9.28515625" style="83" customWidth="1"/>
    <col min="12806" max="12810" width="16" style="83" customWidth="1"/>
    <col min="12811" max="13056" width="9.140625" style="83"/>
    <col min="13057" max="13057" width="42.42578125" style="83" customWidth="1"/>
    <col min="13058" max="13058" width="46.42578125" style="83" customWidth="1"/>
    <col min="13059" max="13059" width="10.140625" style="83" customWidth="1"/>
    <col min="13060" max="13060" width="8.85546875" style="83" customWidth="1"/>
    <col min="13061" max="13061" width="9.28515625" style="83" customWidth="1"/>
    <col min="13062" max="13066" width="16" style="83" customWidth="1"/>
    <col min="13067" max="13312" width="9.140625" style="83"/>
    <col min="13313" max="13313" width="42.42578125" style="83" customWidth="1"/>
    <col min="13314" max="13314" width="46.42578125" style="83" customWidth="1"/>
    <col min="13315" max="13315" width="10.140625" style="83" customWidth="1"/>
    <col min="13316" max="13316" width="8.85546875" style="83" customWidth="1"/>
    <col min="13317" max="13317" width="9.28515625" style="83" customWidth="1"/>
    <col min="13318" max="13322" width="16" style="83" customWidth="1"/>
    <col min="13323" max="13568" width="9.140625" style="83"/>
    <col min="13569" max="13569" width="42.42578125" style="83" customWidth="1"/>
    <col min="13570" max="13570" width="46.42578125" style="83" customWidth="1"/>
    <col min="13571" max="13571" width="10.140625" style="83" customWidth="1"/>
    <col min="13572" max="13572" width="8.85546875" style="83" customWidth="1"/>
    <col min="13573" max="13573" width="9.28515625" style="83" customWidth="1"/>
    <col min="13574" max="13578" width="16" style="83" customWidth="1"/>
    <col min="13579" max="13824" width="9.140625" style="83"/>
    <col min="13825" max="13825" width="42.42578125" style="83" customWidth="1"/>
    <col min="13826" max="13826" width="46.42578125" style="83" customWidth="1"/>
    <col min="13827" max="13827" width="10.140625" style="83" customWidth="1"/>
    <col min="13828" max="13828" width="8.85546875" style="83" customWidth="1"/>
    <col min="13829" max="13829" width="9.28515625" style="83" customWidth="1"/>
    <col min="13830" max="13834" width="16" style="83" customWidth="1"/>
    <col min="13835" max="14080" width="9.140625" style="83"/>
    <col min="14081" max="14081" width="42.42578125" style="83" customWidth="1"/>
    <col min="14082" max="14082" width="46.42578125" style="83" customWidth="1"/>
    <col min="14083" max="14083" width="10.140625" style="83" customWidth="1"/>
    <col min="14084" max="14084" width="8.85546875" style="83" customWidth="1"/>
    <col min="14085" max="14085" width="9.28515625" style="83" customWidth="1"/>
    <col min="14086" max="14090" width="16" style="83" customWidth="1"/>
    <col min="14091" max="14336" width="9.140625" style="83"/>
    <col min="14337" max="14337" width="42.42578125" style="83" customWidth="1"/>
    <col min="14338" max="14338" width="46.42578125" style="83" customWidth="1"/>
    <col min="14339" max="14339" width="10.140625" style="83" customWidth="1"/>
    <col min="14340" max="14340" width="8.85546875" style="83" customWidth="1"/>
    <col min="14341" max="14341" width="9.28515625" style="83" customWidth="1"/>
    <col min="14342" max="14346" width="16" style="83" customWidth="1"/>
    <col min="14347" max="14592" width="9.140625" style="83"/>
    <col min="14593" max="14593" width="42.42578125" style="83" customWidth="1"/>
    <col min="14594" max="14594" width="46.42578125" style="83" customWidth="1"/>
    <col min="14595" max="14595" width="10.140625" style="83" customWidth="1"/>
    <col min="14596" max="14596" width="8.85546875" style="83" customWidth="1"/>
    <col min="14597" max="14597" width="9.28515625" style="83" customWidth="1"/>
    <col min="14598" max="14602" width="16" style="83" customWidth="1"/>
    <col min="14603" max="14848" width="9.140625" style="83"/>
    <col min="14849" max="14849" width="42.42578125" style="83" customWidth="1"/>
    <col min="14850" max="14850" width="46.42578125" style="83" customWidth="1"/>
    <col min="14851" max="14851" width="10.140625" style="83" customWidth="1"/>
    <col min="14852" max="14852" width="8.85546875" style="83" customWidth="1"/>
    <col min="14853" max="14853" width="9.28515625" style="83" customWidth="1"/>
    <col min="14854" max="14858" width="16" style="83" customWidth="1"/>
    <col min="14859" max="15104" width="9.140625" style="83"/>
    <col min="15105" max="15105" width="42.42578125" style="83" customWidth="1"/>
    <col min="15106" max="15106" width="46.42578125" style="83" customWidth="1"/>
    <col min="15107" max="15107" width="10.140625" style="83" customWidth="1"/>
    <col min="15108" max="15108" width="8.85546875" style="83" customWidth="1"/>
    <col min="15109" max="15109" width="9.28515625" style="83" customWidth="1"/>
    <col min="15110" max="15114" width="16" style="83" customWidth="1"/>
    <col min="15115" max="15360" width="9.140625" style="83"/>
    <col min="15361" max="15361" width="42.42578125" style="83" customWidth="1"/>
    <col min="15362" max="15362" width="46.42578125" style="83" customWidth="1"/>
    <col min="15363" max="15363" width="10.140625" style="83" customWidth="1"/>
    <col min="15364" max="15364" width="8.85546875" style="83" customWidth="1"/>
    <col min="15365" max="15365" width="9.28515625" style="83" customWidth="1"/>
    <col min="15366" max="15370" width="16" style="83" customWidth="1"/>
    <col min="15371" max="15616" width="9.140625" style="83"/>
    <col min="15617" max="15617" width="42.42578125" style="83" customWidth="1"/>
    <col min="15618" max="15618" width="46.42578125" style="83" customWidth="1"/>
    <col min="15619" max="15619" width="10.140625" style="83" customWidth="1"/>
    <col min="15620" max="15620" width="8.85546875" style="83" customWidth="1"/>
    <col min="15621" max="15621" width="9.28515625" style="83" customWidth="1"/>
    <col min="15622" max="15626" width="16" style="83" customWidth="1"/>
    <col min="15627" max="15872" width="9.140625" style="83"/>
    <col min="15873" max="15873" width="42.42578125" style="83" customWidth="1"/>
    <col min="15874" max="15874" width="46.42578125" style="83" customWidth="1"/>
    <col min="15875" max="15875" width="10.140625" style="83" customWidth="1"/>
    <col min="15876" max="15876" width="8.85546875" style="83" customWidth="1"/>
    <col min="15877" max="15877" width="9.28515625" style="83" customWidth="1"/>
    <col min="15878" max="15882" width="16" style="83" customWidth="1"/>
    <col min="15883" max="16128" width="9.140625" style="83"/>
    <col min="16129" max="16129" width="42.42578125" style="83" customWidth="1"/>
    <col min="16130" max="16130" width="46.42578125" style="83" customWidth="1"/>
    <col min="16131" max="16131" width="10.140625" style="83" customWidth="1"/>
    <col min="16132" max="16132" width="8.85546875" style="83" customWidth="1"/>
    <col min="16133" max="16133" width="9.28515625" style="83" customWidth="1"/>
    <col min="16134" max="16138" width="16" style="83" customWidth="1"/>
    <col min="16139" max="16384" width="9.140625" style="83"/>
  </cols>
  <sheetData>
    <row r="1" spans="1:10" s="67" customFormat="1" ht="21.75" customHeight="1">
      <c r="A1" s="605" t="str">
        <f>'Elenco P.I.'!B2</f>
        <v>Comune di Arborea</v>
      </c>
      <c r="B1" s="606"/>
      <c r="C1" s="606"/>
      <c r="D1" s="606"/>
      <c r="E1" s="606"/>
      <c r="F1" s="606"/>
      <c r="G1" s="606"/>
      <c r="H1" s="606"/>
      <c r="I1" s="606"/>
      <c r="J1" s="607"/>
    </row>
    <row r="2" spans="1:10" s="67" customFormat="1" ht="19.5" customHeight="1">
      <c r="A2" s="68" t="s">
        <v>0</v>
      </c>
      <c r="B2" s="69"/>
      <c r="C2" s="70"/>
      <c r="D2" s="70"/>
      <c r="E2" s="70"/>
      <c r="F2" s="71" t="s">
        <v>225</v>
      </c>
      <c r="G2" s="71" t="s">
        <v>226</v>
      </c>
      <c r="H2" s="70"/>
      <c r="I2" s="71" t="s">
        <v>227</v>
      </c>
      <c r="J2" s="72"/>
    </row>
    <row r="3" spans="1:10" s="67" customFormat="1" ht="19.5" customHeight="1">
      <c r="A3" s="68" t="s">
        <v>228</v>
      </c>
      <c r="B3" s="73"/>
      <c r="C3" s="70"/>
      <c r="D3" s="70"/>
      <c r="E3" s="70"/>
      <c r="F3" s="74"/>
      <c r="G3" s="74"/>
      <c r="H3" s="70"/>
      <c r="I3" s="75">
        <v>2021</v>
      </c>
      <c r="J3" s="72"/>
    </row>
    <row r="4" spans="1:10" s="67" customFormat="1" ht="19.5" customHeight="1">
      <c r="A4" s="68" t="s">
        <v>229</v>
      </c>
      <c r="B4" s="76"/>
      <c r="C4" s="70"/>
      <c r="D4" s="70"/>
      <c r="E4" s="70"/>
      <c r="F4" s="70"/>
      <c r="G4" s="70"/>
      <c r="H4" s="70"/>
      <c r="I4" s="70"/>
      <c r="J4" s="72"/>
    </row>
    <row r="5" spans="1:10" ht="9.75" customHeight="1">
      <c r="A5" s="77"/>
      <c r="B5" s="78"/>
      <c r="C5" s="79"/>
      <c r="D5" s="79"/>
      <c r="E5" s="79"/>
      <c r="F5" s="79"/>
      <c r="G5" s="80"/>
      <c r="H5" s="81"/>
      <c r="I5" s="81"/>
      <c r="J5" s="82"/>
    </row>
    <row r="6" spans="1:10" ht="12.75" customHeight="1">
      <c r="A6" s="608" t="s">
        <v>230</v>
      </c>
      <c r="B6" s="608"/>
      <c r="C6" s="608"/>
      <c r="D6" s="608"/>
      <c r="E6" s="608"/>
      <c r="F6" s="610" t="s">
        <v>231</v>
      </c>
      <c r="G6" s="610"/>
      <c r="H6" s="610"/>
      <c r="I6" s="610"/>
      <c r="J6" s="610"/>
    </row>
    <row r="7" spans="1:10" ht="15.75" customHeight="1">
      <c r="A7" s="609"/>
      <c r="B7" s="609"/>
      <c r="C7" s="609"/>
      <c r="D7" s="609"/>
      <c r="E7" s="609"/>
      <c r="F7" s="401">
        <v>1</v>
      </c>
      <c r="G7" s="401">
        <v>2</v>
      </c>
      <c r="H7" s="401">
        <v>3</v>
      </c>
      <c r="I7" s="401">
        <v>4</v>
      </c>
      <c r="J7" s="401">
        <v>5</v>
      </c>
    </row>
    <row r="8" spans="1:10" ht="15.75" customHeight="1">
      <c r="A8" s="609"/>
      <c r="B8" s="609"/>
      <c r="C8" s="609"/>
      <c r="D8" s="609"/>
      <c r="E8" s="609"/>
      <c r="F8" s="85" t="s">
        <v>232</v>
      </c>
      <c r="G8" s="85" t="s">
        <v>233</v>
      </c>
      <c r="H8" s="86" t="s">
        <v>234</v>
      </c>
      <c r="I8" s="86" t="s">
        <v>235</v>
      </c>
      <c r="J8" s="86" t="s">
        <v>236</v>
      </c>
    </row>
    <row r="9" spans="1:10" ht="4.5" customHeight="1">
      <c r="A9" s="611"/>
      <c r="B9" s="611"/>
      <c r="C9" s="611"/>
      <c r="D9" s="611"/>
      <c r="E9" s="611"/>
      <c r="F9" s="611"/>
      <c r="G9" s="611"/>
      <c r="H9" s="611"/>
      <c r="I9" s="611"/>
      <c r="J9" s="611"/>
    </row>
    <row r="10" spans="1:10" ht="32.25" customHeight="1">
      <c r="A10" s="87" t="s">
        <v>237</v>
      </c>
      <c r="B10" s="87" t="s">
        <v>238</v>
      </c>
      <c r="C10" s="88" t="s">
        <v>239</v>
      </c>
      <c r="D10" s="88" t="s">
        <v>240</v>
      </c>
      <c r="E10" s="88" t="s">
        <v>241</v>
      </c>
      <c r="F10" s="88" t="s">
        <v>242</v>
      </c>
      <c r="G10" s="88" t="s">
        <v>57</v>
      </c>
      <c r="H10" s="88" t="s">
        <v>243</v>
      </c>
      <c r="I10" s="88" t="s">
        <v>244</v>
      </c>
      <c r="J10" s="88" t="s">
        <v>245</v>
      </c>
    </row>
    <row r="11" spans="1:10" ht="84" customHeight="1">
      <c r="A11" s="89" t="str">
        <f>Tecnico!B16</f>
        <v>Assicurare un'efficace acquisizione, gestione e programmazione delle risorse finanziarie dell'ente al fine di garantire la qualità dei servizi svolti e il rispetto dei piani e dei programmi della politica</v>
      </c>
      <c r="B11" s="90"/>
      <c r="C11" s="91"/>
      <c r="D11" s="92">
        <f t="shared" ref="D11:D20" si="0">E11/100</f>
        <v>0</v>
      </c>
      <c r="E11" s="93"/>
      <c r="F11" s="94" t="str">
        <f>IF(E11&lt;=20,"X","")</f>
        <v>X</v>
      </c>
      <c r="G11" s="94" t="str">
        <f>IF(AND(E11&gt;20,E11&lt;=50),"X","")</f>
        <v/>
      </c>
      <c r="H11" s="94" t="str">
        <f>IF(AND(E11&gt;50,E11&lt;=70),"X","")</f>
        <v/>
      </c>
      <c r="I11" s="94" t="str">
        <f>IF(AND(E11&gt;70,E11&lt;=90),"X","")</f>
        <v/>
      </c>
      <c r="J11" s="94" t="str">
        <f>IF(AND(E11&gt;90,E11&lt;=100),"X","")</f>
        <v/>
      </c>
    </row>
    <row r="12" spans="1:10" ht="104.25" customHeight="1">
      <c r="A12" s="89" t="str">
        <f>Tecnico!B17</f>
        <v>Attuazione delle misure previste dalla normativa  e del PTPC dell'ente in materia di Anticorruzione</v>
      </c>
      <c r="B12" s="96"/>
      <c r="C12" s="91"/>
      <c r="D12" s="92">
        <f t="shared" si="0"/>
        <v>0</v>
      </c>
      <c r="E12" s="93"/>
      <c r="F12" s="94" t="str">
        <f t="shared" ref="F12:F20" si="1">IF(E12&lt;=20,"X","")</f>
        <v>X</v>
      </c>
      <c r="G12" s="94" t="str">
        <f t="shared" ref="G12:G20" si="2">IF(AND(E12&gt;20,E12&lt;=50),"X","")</f>
        <v/>
      </c>
      <c r="H12" s="94" t="str">
        <f t="shared" ref="H12:H20" si="3">IF(AND(E12&gt;50,E12&lt;=70),"X","")</f>
        <v/>
      </c>
      <c r="I12" s="94" t="str">
        <f t="shared" ref="I12:I20" si="4">IF(AND(E12&gt;70,E12&lt;=90),"X","")</f>
        <v/>
      </c>
      <c r="J12" s="94" t="str">
        <f t="shared" ref="J12:J20" si="5">IF(AND(E12&gt;90,E12&lt;=100),"X","")</f>
        <v/>
      </c>
    </row>
    <row r="13" spans="1:10" ht="68.25" customHeight="1">
      <c r="A13" s="89" t="str">
        <f>Tecnico!B18</f>
        <v xml:space="preserve">Attuazione delle misure previste dalla normativa  dell'ente in materia di trasparenza </v>
      </c>
      <c r="B13" s="96"/>
      <c r="C13" s="93"/>
      <c r="D13" s="92">
        <f t="shared" si="0"/>
        <v>0</v>
      </c>
      <c r="E13" s="93"/>
      <c r="F13" s="94" t="str">
        <f t="shared" si="1"/>
        <v>X</v>
      </c>
      <c r="G13" s="94" t="str">
        <f t="shared" si="2"/>
        <v/>
      </c>
      <c r="H13" s="94" t="str">
        <f t="shared" si="3"/>
        <v/>
      </c>
      <c r="I13" s="94" t="str">
        <f t="shared" si="4"/>
        <v/>
      </c>
      <c r="J13" s="94" t="str">
        <f t="shared" si="5"/>
        <v/>
      </c>
    </row>
    <row r="14" spans="1:10" ht="75" customHeight="1">
      <c r="A14" s="89" t="str">
        <f>Tecnico!B19</f>
        <v>Assicurare un elevato standard degli atti amministrativi finalizzato a garantire la legittimità, regolarità e correttezza dell’azione amministrativa nonche di regolarità contabile degli atti mediante l'attuazione dei controlli cosi come previsto nel numero e con le modalità programmate nel regolamento sui controlli interni adottato dall'ente.</v>
      </c>
      <c r="B14" s="96"/>
      <c r="C14" s="93"/>
      <c r="D14" s="92">
        <f t="shared" si="0"/>
        <v>0</v>
      </c>
      <c r="E14" s="93"/>
      <c r="F14" s="94" t="str">
        <f t="shared" si="1"/>
        <v>X</v>
      </c>
      <c r="G14" s="94" t="str">
        <f t="shared" si="2"/>
        <v/>
      </c>
      <c r="H14" s="94" t="str">
        <f t="shared" si="3"/>
        <v/>
      </c>
      <c r="I14" s="94" t="str">
        <f t="shared" si="4"/>
        <v/>
      </c>
      <c r="J14" s="94" t="str">
        <f t="shared" si="5"/>
        <v/>
      </c>
    </row>
    <row r="15" spans="1:10" ht="80.25" customHeight="1">
      <c r="A15" s="89" t="str">
        <f>Tecnico!B20</f>
        <v>Informatizzazione</v>
      </c>
      <c r="B15" s="96"/>
      <c r="C15" s="93"/>
      <c r="D15" s="92">
        <f t="shared" si="0"/>
        <v>0</v>
      </c>
      <c r="E15" s="93"/>
      <c r="F15" s="94" t="str">
        <f t="shared" si="1"/>
        <v>X</v>
      </c>
      <c r="G15" s="94" t="str">
        <f t="shared" si="2"/>
        <v/>
      </c>
      <c r="H15" s="94" t="str">
        <f t="shared" si="3"/>
        <v/>
      </c>
      <c r="I15" s="94" t="str">
        <f t="shared" si="4"/>
        <v/>
      </c>
      <c r="J15" s="94" t="str">
        <f t="shared" si="5"/>
        <v/>
      </c>
    </row>
    <row r="16" spans="1:10" ht="89.25" hidden="1" customHeight="1">
      <c r="A16" s="89">
        <f>Tecnico!B21</f>
        <v>0</v>
      </c>
      <c r="B16" s="96"/>
      <c r="C16" s="93"/>
      <c r="D16" s="92">
        <f t="shared" si="0"/>
        <v>0</v>
      </c>
      <c r="E16" s="93"/>
      <c r="F16" s="94" t="str">
        <f t="shared" si="1"/>
        <v>X</v>
      </c>
      <c r="G16" s="94" t="str">
        <f t="shared" si="2"/>
        <v/>
      </c>
      <c r="H16" s="94" t="str">
        <f t="shared" si="3"/>
        <v/>
      </c>
      <c r="I16" s="94" t="str">
        <f t="shared" si="4"/>
        <v/>
      </c>
      <c r="J16" s="94" t="str">
        <f t="shared" si="5"/>
        <v/>
      </c>
    </row>
    <row r="17" spans="1:10" ht="78" hidden="1" customHeight="1">
      <c r="A17" s="89">
        <f>Tecnico!B22</f>
        <v>0</v>
      </c>
      <c r="B17" s="89"/>
      <c r="C17" s="93"/>
      <c r="D17" s="92">
        <f t="shared" si="0"/>
        <v>0</v>
      </c>
      <c r="E17" s="93"/>
      <c r="F17" s="94" t="str">
        <f t="shared" si="1"/>
        <v>X</v>
      </c>
      <c r="G17" s="94" t="str">
        <f t="shared" si="2"/>
        <v/>
      </c>
      <c r="H17" s="94" t="str">
        <f t="shared" si="3"/>
        <v/>
      </c>
      <c r="I17" s="94" t="str">
        <f t="shared" si="4"/>
        <v/>
      </c>
      <c r="J17" s="94" t="str">
        <f t="shared" si="5"/>
        <v/>
      </c>
    </row>
    <row r="18" spans="1:10" ht="26.25" hidden="1" customHeight="1">
      <c r="A18" s="89">
        <f>Tecnico!B23</f>
        <v>0</v>
      </c>
      <c r="B18" s="96"/>
      <c r="C18" s="93"/>
      <c r="D18" s="92">
        <f t="shared" si="0"/>
        <v>0</v>
      </c>
      <c r="E18" s="93"/>
      <c r="F18" s="94" t="str">
        <f t="shared" si="1"/>
        <v>X</v>
      </c>
      <c r="G18" s="94" t="str">
        <f t="shared" si="2"/>
        <v/>
      </c>
      <c r="H18" s="94" t="str">
        <f t="shared" si="3"/>
        <v/>
      </c>
      <c r="I18" s="94" t="str">
        <f t="shared" si="4"/>
        <v/>
      </c>
      <c r="J18" s="94" t="str">
        <f t="shared" si="5"/>
        <v/>
      </c>
    </row>
    <row r="19" spans="1:10" ht="26.25" hidden="1" customHeight="1">
      <c r="A19" s="89">
        <f>Tecnico!B24</f>
        <v>0</v>
      </c>
      <c r="B19" s="96"/>
      <c r="C19" s="93"/>
      <c r="D19" s="92">
        <f t="shared" si="0"/>
        <v>0</v>
      </c>
      <c r="E19" s="93"/>
      <c r="F19" s="94" t="str">
        <f t="shared" si="1"/>
        <v>X</v>
      </c>
      <c r="G19" s="94" t="str">
        <f t="shared" si="2"/>
        <v/>
      </c>
      <c r="H19" s="94" t="str">
        <f t="shared" si="3"/>
        <v/>
      </c>
      <c r="I19" s="94" t="str">
        <f t="shared" si="4"/>
        <v/>
      </c>
      <c r="J19" s="94" t="str">
        <f t="shared" si="5"/>
        <v/>
      </c>
    </row>
    <row r="20" spans="1:10" ht="26.25" hidden="1" customHeight="1">
      <c r="A20" s="89">
        <f>Tecnico!B25</f>
        <v>0</v>
      </c>
      <c r="B20" s="96"/>
      <c r="C20" s="93"/>
      <c r="D20" s="92">
        <f t="shared" si="0"/>
        <v>0</v>
      </c>
      <c r="E20" s="93"/>
      <c r="F20" s="94" t="str">
        <f t="shared" si="1"/>
        <v>X</v>
      </c>
      <c r="G20" s="94" t="str">
        <f t="shared" si="2"/>
        <v/>
      </c>
      <c r="H20" s="94" t="str">
        <f t="shared" si="3"/>
        <v/>
      </c>
      <c r="I20" s="94" t="str">
        <f t="shared" si="4"/>
        <v/>
      </c>
      <c r="J20" s="94" t="str">
        <f t="shared" si="5"/>
        <v/>
      </c>
    </row>
    <row r="21" spans="1:10">
      <c r="A21" s="97" t="s">
        <v>246</v>
      </c>
      <c r="B21" s="98" t="str">
        <f>IF(C21=60,"Pesatura Adeguata","Pesatura Inadeguata")</f>
        <v>Pesatura Inadeguata</v>
      </c>
      <c r="C21" s="99">
        <f>SUM(C11:C20)</f>
        <v>0</v>
      </c>
      <c r="D21" s="99"/>
      <c r="E21" s="100" t="e">
        <f>SUM(G21:J21)/C21</f>
        <v>#DIV/0!</v>
      </c>
      <c r="F21" s="101"/>
      <c r="G21" s="102">
        <f>IF(G11="x",C11*D11)+IF(G12="x",C12*D12)+IF(G13="x",C13*D13)+IF(G14="x",C14*D14)+IF(G15="x",C15*D15)+IF(G16="x",C16*D16)+IF(G17="x",C17*D17)+IF(G18="x",C18*D18)+IF(G19="x",C19*D19)+IF(G20="x",C20*D20)</f>
        <v>0</v>
      </c>
      <c r="H21" s="102">
        <f>IF(H11="x",C11*D11)+IF(H12="x",C12*D12)+IF(H13="x",C13*D13)+IF(H14="x",C14*D14)+IF(H15="x",C15*D15)+IF(H16="x",C16*D16)+IF(H17="x",C17*D17)+IF(H18="x",C18*D18)+IF(H19="x",C19*D19)+IF(H20="x",C20*D20)</f>
        <v>0</v>
      </c>
      <c r="I21" s="102">
        <f>IF(I11="x",C11*D11)+IF(I12="x",C12*D12)+IF(I13="x",C13*D13)+IF(I14="x",C14*D14)+IF(I15="x",C15*D15)+IF(I16="x",C16*D16)+IF(I17="x",C17*D17)+IF(I18="x",C18*D18)+IF(I19="x",C19*D19)+IF(I20="x",C20*D20)</f>
        <v>0</v>
      </c>
      <c r="J21" s="102">
        <f>IF(J11="x",C11*D11)+IF(J12="x",C12*D12)+IF(J13="x",C13*D13)+IF(J14="x",C14*D14)+IF(J15="x",C15*D15)+IF(J16="x",C16*D16)+IF(J17="x",C17*D17)+IF(J18="x",C18*D18)+IF(J19="x",C19*D19)+IF(J19="x",C19*D19)</f>
        <v>0</v>
      </c>
    </row>
    <row r="22" spans="1:10" ht="3" customHeight="1">
      <c r="A22" s="611"/>
      <c r="B22" s="612"/>
      <c r="C22" s="612"/>
      <c r="D22" s="402"/>
      <c r="E22" s="611"/>
      <c r="F22" s="612"/>
      <c r="G22" s="612"/>
      <c r="H22" s="611"/>
      <c r="I22" s="612"/>
      <c r="J22" s="612"/>
    </row>
    <row r="23" spans="1:10" ht="42" customHeight="1">
      <c r="A23" s="87" t="s">
        <v>247</v>
      </c>
      <c r="B23" s="87" t="s">
        <v>238</v>
      </c>
      <c r="C23" s="88" t="s">
        <v>239</v>
      </c>
      <c r="D23" s="88" t="s">
        <v>240</v>
      </c>
      <c r="E23" s="88" t="s">
        <v>241</v>
      </c>
      <c r="F23" s="88" t="s">
        <v>242</v>
      </c>
      <c r="G23" s="88" t="s">
        <v>57</v>
      </c>
      <c r="H23" s="88" t="s">
        <v>243</v>
      </c>
      <c r="I23" s="88" t="s">
        <v>244</v>
      </c>
      <c r="J23" s="88" t="s">
        <v>245</v>
      </c>
    </row>
    <row r="24" spans="1:10" s="105" customFormat="1" ht="28.5" customHeight="1">
      <c r="A24" s="96" t="str">
        <f>Tecnico!B32</f>
        <v>Garantire il controllo effettivo da parte della stazione appaltante sull’esecuzione delle prestazioni</v>
      </c>
      <c r="B24" s="95"/>
      <c r="C24" s="104">
        <v>20</v>
      </c>
      <c r="D24" s="92">
        <f>E24/100</f>
        <v>0</v>
      </c>
      <c r="E24" s="93"/>
      <c r="F24" s="94" t="str">
        <f t="shared" ref="F24:F34" si="6">IF(E24&lt;=20,"X","")</f>
        <v>X</v>
      </c>
      <c r="G24" s="94" t="str">
        <f t="shared" ref="G24:G34" si="7">IF(AND(E24&gt;20,E24&lt;=50),"X","")</f>
        <v/>
      </c>
      <c r="H24" s="94" t="str">
        <f t="shared" ref="H24:H34" si="8">IF(AND(E24&gt;50,E24&lt;=70),"X","")</f>
        <v/>
      </c>
      <c r="I24" s="94" t="str">
        <f t="shared" ref="I24:I34" si="9">IF(AND(E24&gt;70,E24&lt;=90),"X","")</f>
        <v/>
      </c>
      <c r="J24" s="94" t="str">
        <f>IF(AND(E24&gt;90,E24&lt;=100),"X","")</f>
        <v/>
      </c>
    </row>
    <row r="25" spans="1:10" s="105" customFormat="1" ht="21.75" customHeight="1">
      <c r="A25" s="96"/>
      <c r="B25" s="96"/>
      <c r="C25" s="104"/>
      <c r="D25" s="92">
        <f t="shared" ref="D25:D31" si="10">E25/100</f>
        <v>0</v>
      </c>
      <c r="E25" s="93"/>
      <c r="F25" s="94" t="str">
        <f t="shared" si="6"/>
        <v>X</v>
      </c>
      <c r="G25" s="94" t="str">
        <f t="shared" si="7"/>
        <v/>
      </c>
      <c r="H25" s="94" t="str">
        <f t="shared" si="8"/>
        <v/>
      </c>
      <c r="I25" s="94" t="str">
        <f t="shared" si="9"/>
        <v/>
      </c>
      <c r="J25" s="94" t="str">
        <f t="shared" ref="J25:J31" si="11">IF(AND(E25&gt;90,E25&lt;=100),"X","")</f>
        <v/>
      </c>
    </row>
    <row r="26" spans="1:10" s="105" customFormat="1" ht="27" customHeight="1">
      <c r="A26" s="96"/>
      <c r="B26" s="96"/>
      <c r="C26" s="104"/>
      <c r="D26" s="92">
        <f t="shared" si="10"/>
        <v>0</v>
      </c>
      <c r="E26" s="93"/>
      <c r="F26" s="94" t="str">
        <f t="shared" si="6"/>
        <v>X</v>
      </c>
      <c r="G26" s="94" t="str">
        <f t="shared" si="7"/>
        <v/>
      </c>
      <c r="H26" s="94" t="str">
        <f t="shared" si="8"/>
        <v/>
      </c>
      <c r="I26" s="94" t="str">
        <f t="shared" si="9"/>
        <v/>
      </c>
      <c r="J26" s="94" t="str">
        <f t="shared" si="11"/>
        <v/>
      </c>
    </row>
    <row r="27" spans="1:10" s="105" customFormat="1" ht="27" customHeight="1">
      <c r="A27" s="96"/>
      <c r="B27" s="96"/>
      <c r="C27" s="104"/>
      <c r="D27" s="92">
        <f t="shared" si="10"/>
        <v>0</v>
      </c>
      <c r="E27" s="93"/>
      <c r="F27" s="94" t="str">
        <f t="shared" si="6"/>
        <v>X</v>
      </c>
      <c r="G27" s="94" t="str">
        <f t="shared" si="7"/>
        <v/>
      </c>
      <c r="H27" s="94" t="str">
        <f t="shared" si="8"/>
        <v/>
      </c>
      <c r="I27" s="94" t="str">
        <f t="shared" si="9"/>
        <v/>
      </c>
      <c r="J27" s="94" t="str">
        <f t="shared" si="11"/>
        <v/>
      </c>
    </row>
    <row r="28" spans="1:10" s="105" customFormat="1" ht="27" customHeight="1">
      <c r="A28" s="96"/>
      <c r="B28" s="96"/>
      <c r="C28" s="106"/>
      <c r="D28" s="92">
        <f t="shared" si="10"/>
        <v>0</v>
      </c>
      <c r="E28" s="93"/>
      <c r="F28" s="94" t="str">
        <f t="shared" si="6"/>
        <v>X</v>
      </c>
      <c r="G28" s="94" t="str">
        <f t="shared" si="7"/>
        <v/>
      </c>
      <c r="H28" s="94" t="str">
        <f t="shared" si="8"/>
        <v/>
      </c>
      <c r="I28" s="94" t="str">
        <f t="shared" si="9"/>
        <v/>
      </c>
      <c r="J28" s="94" t="str">
        <f t="shared" si="11"/>
        <v/>
      </c>
    </row>
    <row r="29" spans="1:10" s="105" customFormat="1" ht="27" customHeight="1">
      <c r="A29" s="96"/>
      <c r="B29" s="96"/>
      <c r="C29" s="106"/>
      <c r="D29" s="92">
        <f t="shared" si="10"/>
        <v>0</v>
      </c>
      <c r="E29" s="93"/>
      <c r="F29" s="94" t="str">
        <f t="shared" si="6"/>
        <v>X</v>
      </c>
      <c r="G29" s="94" t="str">
        <f t="shared" si="7"/>
        <v/>
      </c>
      <c r="H29" s="94" t="str">
        <f t="shared" si="8"/>
        <v/>
      </c>
      <c r="I29" s="94" t="str">
        <f t="shared" si="9"/>
        <v/>
      </c>
      <c r="J29" s="94" t="str">
        <f t="shared" si="11"/>
        <v/>
      </c>
    </row>
    <row r="30" spans="1:10" s="105" customFormat="1" ht="27" customHeight="1">
      <c r="A30" s="96"/>
      <c r="B30" s="96"/>
      <c r="C30" s="106"/>
      <c r="D30" s="92">
        <f t="shared" si="10"/>
        <v>0</v>
      </c>
      <c r="E30" s="93"/>
      <c r="F30" s="94" t="str">
        <f t="shared" si="6"/>
        <v>X</v>
      </c>
      <c r="G30" s="94" t="str">
        <f t="shared" si="7"/>
        <v/>
      </c>
      <c r="H30" s="94" t="str">
        <f t="shared" si="8"/>
        <v/>
      </c>
      <c r="I30" s="94" t="str">
        <f t="shared" si="9"/>
        <v/>
      </c>
      <c r="J30" s="94" t="str">
        <f t="shared" si="11"/>
        <v/>
      </c>
    </row>
    <row r="31" spans="1:10" s="105" customFormat="1" ht="27" customHeight="1">
      <c r="A31" s="96"/>
      <c r="B31" s="96"/>
      <c r="C31" s="106"/>
      <c r="D31" s="92">
        <f t="shared" si="10"/>
        <v>0</v>
      </c>
      <c r="E31" s="93"/>
      <c r="F31" s="94" t="str">
        <f t="shared" si="6"/>
        <v>X</v>
      </c>
      <c r="G31" s="94" t="str">
        <f t="shared" si="7"/>
        <v/>
      </c>
      <c r="H31" s="94" t="str">
        <f t="shared" si="8"/>
        <v/>
      </c>
      <c r="I31" s="94" t="str">
        <f t="shared" si="9"/>
        <v/>
      </c>
      <c r="J31" s="94" t="str">
        <f t="shared" si="11"/>
        <v/>
      </c>
    </row>
    <row r="32" spans="1:10" ht="42" customHeight="1">
      <c r="A32" s="401" t="s">
        <v>248</v>
      </c>
      <c r="B32" s="401" t="s">
        <v>249</v>
      </c>
      <c r="C32" s="88" t="s">
        <v>239</v>
      </c>
      <c r="D32" s="88" t="s">
        <v>240</v>
      </c>
      <c r="E32" s="88" t="s">
        <v>241</v>
      </c>
      <c r="F32" s="107" t="s">
        <v>250</v>
      </c>
      <c r="G32" s="107" t="s">
        <v>251</v>
      </c>
      <c r="H32" s="107" t="s">
        <v>252</v>
      </c>
      <c r="I32" s="107" t="s">
        <v>253</v>
      </c>
      <c r="J32" s="107" t="s">
        <v>254</v>
      </c>
    </row>
    <row r="33" spans="1:11" s="105" customFormat="1" ht="49.5" customHeight="1">
      <c r="A33" s="96" t="s">
        <v>317</v>
      </c>
      <c r="B33" s="96" t="s">
        <v>377</v>
      </c>
      <c r="C33" s="106">
        <v>10</v>
      </c>
      <c r="D33" s="92">
        <f>E33/100</f>
        <v>0</v>
      </c>
      <c r="E33" s="93"/>
      <c r="F33" s="94" t="str">
        <f t="shared" si="6"/>
        <v>X</v>
      </c>
      <c r="G33" s="94" t="str">
        <f t="shared" si="7"/>
        <v/>
      </c>
      <c r="H33" s="94" t="str">
        <f t="shared" si="8"/>
        <v/>
      </c>
      <c r="I33" s="94" t="str">
        <f t="shared" si="9"/>
        <v/>
      </c>
      <c r="J33" s="94" t="str">
        <f t="shared" ref="J33:J39" si="12">IF(AND(E33&gt;90,E33&lt;=100),"X","")</f>
        <v/>
      </c>
    </row>
    <row r="34" spans="1:11" s="105" customFormat="1" ht="18.75" customHeight="1">
      <c r="A34" s="96"/>
      <c r="B34" s="96"/>
      <c r="C34" s="106"/>
      <c r="D34" s="92">
        <f t="shared" ref="D34:D39" si="13">E34/100</f>
        <v>0</v>
      </c>
      <c r="E34" s="93"/>
      <c r="F34" s="94" t="str">
        <f t="shared" si="6"/>
        <v>X</v>
      </c>
      <c r="G34" s="94" t="str">
        <f t="shared" si="7"/>
        <v/>
      </c>
      <c r="H34" s="94" t="str">
        <f t="shared" si="8"/>
        <v/>
      </c>
      <c r="I34" s="94" t="str">
        <f t="shared" si="9"/>
        <v/>
      </c>
      <c r="J34" s="94" t="str">
        <f t="shared" si="12"/>
        <v/>
      </c>
    </row>
    <row r="35" spans="1:11" s="105" customFormat="1" ht="18.75" customHeight="1">
      <c r="A35" s="96"/>
      <c r="B35" s="96"/>
      <c r="C35" s="106"/>
      <c r="D35" s="92">
        <f t="shared" si="13"/>
        <v>0</v>
      </c>
      <c r="E35" s="93"/>
      <c r="F35" s="94" t="str">
        <f>IF(E35&lt;=20,"X","")</f>
        <v>X</v>
      </c>
      <c r="G35" s="94" t="str">
        <f>IF(AND(E35&gt;20,E35&lt;=50),"X","")</f>
        <v/>
      </c>
      <c r="H35" s="94" t="str">
        <f>IF(AND(E35&gt;50,E35&lt;=70),"X","")</f>
        <v/>
      </c>
      <c r="I35" s="94" t="str">
        <f>IF(AND(E35&gt;70,E35&lt;=90),"X","")</f>
        <v/>
      </c>
      <c r="J35" s="94" t="str">
        <f t="shared" si="12"/>
        <v/>
      </c>
    </row>
    <row r="36" spans="1:11" s="105" customFormat="1" ht="18.75" customHeight="1">
      <c r="A36" s="96"/>
      <c r="B36" s="96"/>
      <c r="C36" s="106"/>
      <c r="D36" s="92">
        <f t="shared" si="13"/>
        <v>0</v>
      </c>
      <c r="E36" s="93"/>
      <c r="F36" s="94" t="str">
        <f>IF(E36&lt;=20,"X","")</f>
        <v>X</v>
      </c>
      <c r="G36" s="94" t="str">
        <f>IF(AND(E36&gt;20,E36&lt;=50),"X","")</f>
        <v/>
      </c>
      <c r="H36" s="94" t="str">
        <f>IF(AND(E36&gt;50,E36&lt;=70),"X","")</f>
        <v/>
      </c>
      <c r="I36" s="94" t="str">
        <f>IF(AND(E36&gt;70,E36&lt;=90),"X","")</f>
        <v/>
      </c>
      <c r="J36" s="94" t="str">
        <f t="shared" si="12"/>
        <v/>
      </c>
    </row>
    <row r="37" spans="1:11" s="105" customFormat="1" ht="18.75" customHeight="1">
      <c r="A37" s="96"/>
      <c r="B37" s="96"/>
      <c r="C37" s="106"/>
      <c r="D37" s="92">
        <f t="shared" si="13"/>
        <v>0</v>
      </c>
      <c r="E37" s="93"/>
      <c r="F37" s="94" t="str">
        <f>IF(E37&lt;=20,"X","")</f>
        <v>X</v>
      </c>
      <c r="G37" s="94" t="str">
        <f>IF(AND(E37&gt;20,E37&lt;=50),"X","")</f>
        <v/>
      </c>
      <c r="H37" s="94" t="str">
        <f>IF(AND(E37&gt;50,E37&lt;=70),"X","")</f>
        <v/>
      </c>
      <c r="I37" s="94" t="str">
        <f>IF(AND(E37&gt;70,E37&lt;=90),"X","")</f>
        <v/>
      </c>
      <c r="J37" s="94" t="str">
        <f t="shared" si="12"/>
        <v/>
      </c>
    </row>
    <row r="38" spans="1:11" s="105" customFormat="1" ht="18.75" customHeight="1">
      <c r="A38" s="96"/>
      <c r="B38" s="96"/>
      <c r="C38" s="106"/>
      <c r="D38" s="92">
        <f t="shared" si="13"/>
        <v>0</v>
      </c>
      <c r="E38" s="93"/>
      <c r="F38" s="94" t="str">
        <f>IF(E38&lt;=20,"X","")</f>
        <v>X</v>
      </c>
      <c r="G38" s="94" t="str">
        <f>IF(AND(E38&gt;20,E38&lt;=50),"X","")</f>
        <v/>
      </c>
      <c r="H38" s="94" t="str">
        <f>IF(AND(E38&gt;50,E38&lt;=70),"X","")</f>
        <v/>
      </c>
      <c r="I38" s="94" t="str">
        <f>IF(AND(E38&gt;70,E38&lt;=90),"X","")</f>
        <v/>
      </c>
      <c r="J38" s="94" t="str">
        <f t="shared" si="12"/>
        <v/>
      </c>
    </row>
    <row r="39" spans="1:11" s="105" customFormat="1" ht="18.75" customHeight="1">
      <c r="A39" s="96"/>
      <c r="B39" s="96"/>
      <c r="C39" s="106"/>
      <c r="D39" s="92">
        <f t="shared" si="13"/>
        <v>0</v>
      </c>
      <c r="E39" s="93"/>
      <c r="F39" s="94" t="str">
        <f>IF(E39&lt;=20,"X","")</f>
        <v>X</v>
      </c>
      <c r="G39" s="94" t="str">
        <f>IF(AND(E39&gt;20,E39&lt;=50),"X","")</f>
        <v/>
      </c>
      <c r="H39" s="94" t="str">
        <f>IF(AND(E39&gt;50,E39&lt;=70),"X","")</f>
        <v/>
      </c>
      <c r="I39" s="94" t="str">
        <f>IF(AND(E39&gt;70,E39&lt;=90),"X","")</f>
        <v/>
      </c>
      <c r="J39" s="94" t="str">
        <f t="shared" si="12"/>
        <v/>
      </c>
    </row>
    <row r="40" spans="1:11" ht="25.5">
      <c r="A40" s="97" t="s">
        <v>255</v>
      </c>
      <c r="B40" s="98" t="str">
        <f>IF(C40=40,"Pesatura Adeguata","Pesatura Inadeguata")</f>
        <v>Pesatura Inadeguata</v>
      </c>
      <c r="C40" s="106">
        <f>SUM(C24:C35)</f>
        <v>30</v>
      </c>
      <c r="D40" s="401"/>
      <c r="E40" s="100">
        <f>SUM(G40:J40)/C40</f>
        <v>0</v>
      </c>
      <c r="F40" s="108"/>
      <c r="G40" s="109">
        <f>IF(G24="x",C24*D24)+IF(G25="x",C25*D25)+IF(G26="x",C26*D26)+IF(G27="x",C27*D27)+IF(G28="x",C28*D28)+IF(G29="x",C29*D29)+IF(G30="x",C30*D30)+IF(G31="x",C31*D31)+IF(G33="x",C33*D33)+IF(G34="x",C34*D34)+IF(G35="x",C35*D35)+IF(G36="x",C36*D36)+IF(G37="x",C37*D37)+IF(G38="x",C38*D38)+IF(G39="x",C39*D39)</f>
        <v>0</v>
      </c>
      <c r="H40" s="109">
        <f>IF(H24="x",C24*D24)+IF(H25="x",C25*D25)+IF(H26="x",C26*D26)+IF(H27="x",C27*D27)+IF(H28="x",C28*D28)+IF(H29="x",C29*D29)+IF(H30="x",C30*D30)+IF(H31="x",C31*D31)+IF(H33="x",C33*D33)+IF(H34="x",C34*D34)+IF(H35="x",C35*D35)+IF(H36="x",C36*D36)+IF(H37="x",C37*D37)+IF(H38="x",C38*D38)+IF(H39="x",C39*D39)</f>
        <v>0</v>
      </c>
      <c r="I40" s="109">
        <f>IF(I24="x",C24*D24)+IF(I25="x",C25*D25)+IF(I26="x",C26*D26)+IF(I27="x",C27*D27)+IF(I28="x",C28*D28)+IF(I29="x",C29*D29)+IF(I30="x",C30*D30)+IF(I31="x",C31*D31)+IF(I33="x",C33*D33)+IF(I34="x",C34*D34)+IF(I35="x",C35*D35)+IF(I36="x",C36*D36)+IF(I37="x",C37*D37)+IF(I38="x",C38*D38)+IF(I39="x",C39*D39)</f>
        <v>0</v>
      </c>
      <c r="J40" s="109">
        <f>IF(J24="x",C24*D24)+IF(J25="x",C25*D25)+IF(J26="x",C26*D26)+IF(J27="x",C27*D27)+IF(J28="x",C28*D28)+IF(J29="x",C29*D29)+IF(J30="x",C30*D30)+IF(J31="x",C31*D31)+IF(J33="x",C33*D33)+IF(J34="x",C34*D34)+IF(J35="x",C35*D35)+IF(J36="x",C36*D36)+IF(J37="x",C37*D37)+IF(J38="x",C38*D38)+IF(J39="x",C39*D39)</f>
        <v>0</v>
      </c>
    </row>
    <row r="41" spans="1:11" s="117" customFormat="1" ht="18" customHeight="1">
      <c r="A41" s="110"/>
      <c r="B41" s="111"/>
      <c r="C41" s="112"/>
      <c r="D41" s="112" t="s">
        <v>256</v>
      </c>
      <c r="E41" s="113"/>
      <c r="F41" s="114"/>
      <c r="G41" s="114"/>
      <c r="H41" s="114"/>
      <c r="I41" s="114"/>
      <c r="J41" s="115"/>
      <c r="K41" s="116"/>
    </row>
    <row r="42" spans="1:11" ht="16.5" customHeight="1">
      <c r="A42" s="601" t="s">
        <v>257</v>
      </c>
      <c r="B42" s="602"/>
      <c r="C42" s="99">
        <f>SUM(G21:J21)</f>
        <v>0</v>
      </c>
      <c r="D42" s="118">
        <f>C42/60</f>
        <v>0</v>
      </c>
      <c r="E42" s="119"/>
      <c r="F42" s="120"/>
      <c r="G42" s="120"/>
      <c r="H42" s="120"/>
      <c r="I42" s="120"/>
      <c r="J42" s="121"/>
      <c r="K42" s="122"/>
    </row>
    <row r="43" spans="1:11" ht="17.25" customHeight="1">
      <c r="A43" s="123" t="s">
        <v>200</v>
      </c>
      <c r="B43" s="124"/>
      <c r="C43" s="125"/>
      <c r="D43" s="125"/>
      <c r="E43" s="603" t="s">
        <v>258</v>
      </c>
      <c r="F43" s="603"/>
      <c r="G43" s="604"/>
      <c r="H43" s="126">
        <f>C42+C44</f>
        <v>0</v>
      </c>
      <c r="I43" s="125" t="s">
        <v>259</v>
      </c>
      <c r="J43" s="127"/>
      <c r="K43" s="122"/>
    </row>
    <row r="44" spans="1:11" ht="16.5" customHeight="1">
      <c r="A44" s="601" t="s">
        <v>260</v>
      </c>
      <c r="B44" s="602"/>
      <c r="C44" s="99">
        <f>SUM(F40:J40)</f>
        <v>0</v>
      </c>
      <c r="D44" s="118" t="s">
        <v>256</v>
      </c>
      <c r="E44" s="119"/>
      <c r="F44" s="120"/>
      <c r="G44" s="120"/>
      <c r="H44" s="120"/>
      <c r="I44" s="120"/>
      <c r="J44" s="121"/>
      <c r="K44" s="122"/>
    </row>
    <row r="45" spans="1:11" ht="26.25" customHeight="1">
      <c r="A45" s="128"/>
      <c r="B45" s="129"/>
      <c r="C45" s="129"/>
      <c r="D45" s="129"/>
      <c r="E45" s="130"/>
      <c r="F45" s="131"/>
      <c r="G45" s="131"/>
      <c r="H45" s="131"/>
      <c r="I45" s="131"/>
      <c r="J45" s="132"/>
      <c r="K45" s="122"/>
    </row>
  </sheetData>
  <mergeCells count="10">
    <mergeCell ref="A42:B42"/>
    <mergeCell ref="E43:G43"/>
    <mergeCell ref="A44:B44"/>
    <mergeCell ref="A1:J1"/>
    <mergeCell ref="A6:E8"/>
    <mergeCell ref="F6:J6"/>
    <mergeCell ref="A9:J9"/>
    <mergeCell ref="A22:C22"/>
    <mergeCell ref="E22:G22"/>
    <mergeCell ref="H22:J22"/>
  </mergeCells>
  <conditionalFormatting sqref="B21 B40:B41">
    <cfRule type="cellIs" dxfId="216" priority="31" stopIfTrue="1" operator="equal">
      <formula>"Pesatura Inadeguata"</formula>
    </cfRule>
  </conditionalFormatting>
  <conditionalFormatting sqref="F11">
    <cfRule type="cellIs" dxfId="215" priority="30" stopIfTrue="1" operator="equal">
      <formula>"x"</formula>
    </cfRule>
  </conditionalFormatting>
  <conditionalFormatting sqref="G11">
    <cfRule type="cellIs" dxfId="214" priority="27" stopIfTrue="1" operator="equal">
      <formula>"x"</formula>
    </cfRule>
    <cfRule type="cellIs" dxfId="213" priority="29" stopIfTrue="1" operator="equal">
      <formula>"x"</formula>
    </cfRule>
  </conditionalFormatting>
  <conditionalFormatting sqref="H11">
    <cfRule type="cellIs" dxfId="212" priority="28" stopIfTrue="1" operator="equal">
      <formula>"x"</formula>
    </cfRule>
  </conditionalFormatting>
  <conditionalFormatting sqref="I11">
    <cfRule type="cellIs" dxfId="211" priority="26" stopIfTrue="1" operator="equal">
      <formula>"x"</formula>
    </cfRule>
  </conditionalFormatting>
  <conditionalFormatting sqref="J11">
    <cfRule type="cellIs" dxfId="210" priority="25" stopIfTrue="1" operator="equal">
      <formula>"x"</formula>
    </cfRule>
  </conditionalFormatting>
  <conditionalFormatting sqref="F12">
    <cfRule type="cellIs" dxfId="209" priority="24" stopIfTrue="1" operator="equal">
      <formula>"x"</formula>
    </cfRule>
  </conditionalFormatting>
  <conditionalFormatting sqref="G12">
    <cfRule type="cellIs" dxfId="208" priority="21" stopIfTrue="1" operator="equal">
      <formula>"x"</formula>
    </cfRule>
    <cfRule type="cellIs" dxfId="207" priority="23" stopIfTrue="1" operator="equal">
      <formula>"x"</formula>
    </cfRule>
  </conditionalFormatting>
  <conditionalFormatting sqref="H12">
    <cfRule type="cellIs" dxfId="206" priority="22" stopIfTrue="1" operator="equal">
      <formula>"x"</formula>
    </cfRule>
  </conditionalFormatting>
  <conditionalFormatting sqref="I12">
    <cfRule type="cellIs" dxfId="205" priority="20" stopIfTrue="1" operator="equal">
      <formula>"x"</formula>
    </cfRule>
  </conditionalFormatting>
  <conditionalFormatting sqref="J12">
    <cfRule type="cellIs" dxfId="204" priority="19" stopIfTrue="1" operator="equal">
      <formula>"x"</formula>
    </cfRule>
  </conditionalFormatting>
  <conditionalFormatting sqref="F24:F31">
    <cfRule type="cellIs" dxfId="203" priority="18" stopIfTrue="1" operator="equal">
      <formula>"x"</formula>
    </cfRule>
  </conditionalFormatting>
  <conditionalFormatting sqref="G24:G31">
    <cfRule type="cellIs" dxfId="202" priority="15" stopIfTrue="1" operator="equal">
      <formula>"x"</formula>
    </cfRule>
    <cfRule type="cellIs" dxfId="201" priority="17" stopIfTrue="1" operator="equal">
      <formula>"x"</formula>
    </cfRule>
  </conditionalFormatting>
  <conditionalFormatting sqref="H24:H31">
    <cfRule type="cellIs" dxfId="200" priority="16" stopIfTrue="1" operator="equal">
      <formula>"x"</formula>
    </cfRule>
  </conditionalFormatting>
  <conditionalFormatting sqref="I24:I31">
    <cfRule type="cellIs" dxfId="199" priority="14" stopIfTrue="1" operator="equal">
      <formula>"x"</formula>
    </cfRule>
  </conditionalFormatting>
  <conditionalFormatting sqref="J24:J31">
    <cfRule type="cellIs" dxfId="198" priority="13" stopIfTrue="1" operator="equal">
      <formula>"x"</formula>
    </cfRule>
  </conditionalFormatting>
  <conditionalFormatting sqref="F33:F39">
    <cfRule type="cellIs" dxfId="197" priority="12" stopIfTrue="1" operator="equal">
      <formula>"x"</formula>
    </cfRule>
  </conditionalFormatting>
  <conditionalFormatting sqref="G33:G39">
    <cfRule type="cellIs" dxfId="196" priority="9" stopIfTrue="1" operator="equal">
      <formula>"x"</formula>
    </cfRule>
    <cfRule type="cellIs" dxfId="195" priority="11" stopIfTrue="1" operator="equal">
      <formula>"x"</formula>
    </cfRule>
  </conditionalFormatting>
  <conditionalFormatting sqref="H33:H39">
    <cfRule type="cellIs" dxfId="194" priority="10" stopIfTrue="1" operator="equal">
      <formula>"x"</formula>
    </cfRule>
  </conditionalFormatting>
  <conditionalFormatting sqref="I33:I39">
    <cfRule type="cellIs" dxfId="193" priority="8" stopIfTrue="1" operator="equal">
      <formula>"x"</formula>
    </cfRule>
  </conditionalFormatting>
  <conditionalFormatting sqref="J33:J39">
    <cfRule type="cellIs" dxfId="192" priority="7" stopIfTrue="1" operator="equal">
      <formula>"x"</formula>
    </cfRule>
  </conditionalFormatting>
  <conditionalFormatting sqref="F13:F20">
    <cfRule type="cellIs" dxfId="191" priority="6" stopIfTrue="1" operator="equal">
      <formula>"x"</formula>
    </cfRule>
  </conditionalFormatting>
  <conditionalFormatting sqref="G13:G20">
    <cfRule type="cellIs" dxfId="190" priority="3" stopIfTrue="1" operator="equal">
      <formula>"x"</formula>
    </cfRule>
    <cfRule type="cellIs" dxfId="189" priority="5" stopIfTrue="1" operator="equal">
      <formula>"x"</formula>
    </cfRule>
  </conditionalFormatting>
  <conditionalFormatting sqref="H13:H20">
    <cfRule type="cellIs" dxfId="188" priority="4" stopIfTrue="1" operator="equal">
      <formula>"x"</formula>
    </cfRule>
  </conditionalFormatting>
  <conditionalFormatting sqref="I13:I20">
    <cfRule type="cellIs" dxfId="187" priority="2" stopIfTrue="1" operator="equal">
      <formula>"x"</formula>
    </cfRule>
  </conditionalFormatting>
  <conditionalFormatting sqref="J13:J20">
    <cfRule type="cellIs" dxfId="186" priority="1" stopIfTrue="1" operator="equal">
      <formula>"x"</formula>
    </cfRule>
  </conditionalFormatting>
  <dataValidations count="2">
    <dataValidation type="list" allowBlank="1" showInputMessage="1" showErrorMessage="1" sqref="WVI983072:WVI983079 IW32:IW39 SS32:SS39 ACO32:ACO39 AMK32:AMK39 AWG32:AWG39 BGC32:BGC39 BPY32:BPY39 BZU32:BZU39 CJQ32:CJQ39 CTM32:CTM39 DDI32:DDI39 DNE32:DNE39 DXA32:DXA39 EGW32:EGW39 EQS32:EQS39 FAO32:FAO39 FKK32:FKK39 FUG32:FUG39 GEC32:GEC39 GNY32:GNY39 GXU32:GXU39 HHQ32:HHQ39 HRM32:HRM39 IBI32:IBI39 ILE32:ILE39 IVA32:IVA39 JEW32:JEW39 JOS32:JOS39 JYO32:JYO39 KIK32:KIK39 KSG32:KSG39 LCC32:LCC39 LLY32:LLY39 LVU32:LVU39 MFQ32:MFQ39 MPM32:MPM39 MZI32:MZI39 NJE32:NJE39 NTA32:NTA39 OCW32:OCW39 OMS32:OMS39 OWO32:OWO39 PGK32:PGK39 PQG32:PQG39 QAC32:QAC39 QJY32:QJY39 QTU32:QTU39 RDQ32:RDQ39 RNM32:RNM39 RXI32:RXI39 SHE32:SHE39 SRA32:SRA39 TAW32:TAW39 TKS32:TKS39 TUO32:TUO39 UEK32:UEK39 UOG32:UOG39 UYC32:UYC39 VHY32:VHY39 VRU32:VRU39 WBQ32:WBQ39 WLM32:WLM39 WVI32:WVI39 A65568:A65575 IW65568:IW65575 SS65568:SS65575 ACO65568:ACO65575 AMK65568:AMK65575 AWG65568:AWG65575 BGC65568:BGC65575 BPY65568:BPY65575 BZU65568:BZU65575 CJQ65568:CJQ65575 CTM65568:CTM65575 DDI65568:DDI65575 DNE65568:DNE65575 DXA65568:DXA65575 EGW65568:EGW65575 EQS65568:EQS65575 FAO65568:FAO65575 FKK65568:FKK65575 FUG65568:FUG65575 GEC65568:GEC65575 GNY65568:GNY65575 GXU65568:GXU65575 HHQ65568:HHQ65575 HRM65568:HRM65575 IBI65568:IBI65575 ILE65568:ILE65575 IVA65568:IVA65575 JEW65568:JEW65575 JOS65568:JOS65575 JYO65568:JYO65575 KIK65568:KIK65575 KSG65568:KSG65575 LCC65568:LCC65575 LLY65568:LLY65575 LVU65568:LVU65575 MFQ65568:MFQ65575 MPM65568:MPM65575 MZI65568:MZI65575 NJE65568:NJE65575 NTA65568:NTA65575 OCW65568:OCW65575 OMS65568:OMS65575 OWO65568:OWO65575 PGK65568:PGK65575 PQG65568:PQG65575 QAC65568:QAC65575 QJY65568:QJY65575 QTU65568:QTU65575 RDQ65568:RDQ65575 RNM65568:RNM65575 RXI65568:RXI65575 SHE65568:SHE65575 SRA65568:SRA65575 TAW65568:TAW65575 TKS65568:TKS65575 TUO65568:TUO65575 UEK65568:UEK65575 UOG65568:UOG65575 UYC65568:UYC65575 VHY65568:VHY65575 VRU65568:VRU65575 WBQ65568:WBQ65575 WLM65568:WLM65575 WVI65568:WVI65575 A131104:A131111 IW131104:IW131111 SS131104:SS131111 ACO131104:ACO131111 AMK131104:AMK131111 AWG131104:AWG131111 BGC131104:BGC131111 BPY131104:BPY131111 BZU131104:BZU131111 CJQ131104:CJQ131111 CTM131104:CTM131111 DDI131104:DDI131111 DNE131104:DNE131111 DXA131104:DXA131111 EGW131104:EGW131111 EQS131104:EQS131111 FAO131104:FAO131111 FKK131104:FKK131111 FUG131104:FUG131111 GEC131104:GEC131111 GNY131104:GNY131111 GXU131104:GXU131111 HHQ131104:HHQ131111 HRM131104:HRM131111 IBI131104:IBI131111 ILE131104:ILE131111 IVA131104:IVA131111 JEW131104:JEW131111 JOS131104:JOS131111 JYO131104:JYO131111 KIK131104:KIK131111 KSG131104:KSG131111 LCC131104:LCC131111 LLY131104:LLY131111 LVU131104:LVU131111 MFQ131104:MFQ131111 MPM131104:MPM131111 MZI131104:MZI131111 NJE131104:NJE131111 NTA131104:NTA131111 OCW131104:OCW131111 OMS131104:OMS131111 OWO131104:OWO131111 PGK131104:PGK131111 PQG131104:PQG131111 QAC131104:QAC131111 QJY131104:QJY131111 QTU131104:QTU131111 RDQ131104:RDQ131111 RNM131104:RNM131111 RXI131104:RXI131111 SHE131104:SHE131111 SRA131104:SRA131111 TAW131104:TAW131111 TKS131104:TKS131111 TUO131104:TUO131111 UEK131104:UEK131111 UOG131104:UOG131111 UYC131104:UYC131111 VHY131104:VHY131111 VRU131104:VRU131111 WBQ131104:WBQ131111 WLM131104:WLM131111 WVI131104:WVI131111 A196640:A196647 IW196640:IW196647 SS196640:SS196647 ACO196640:ACO196647 AMK196640:AMK196647 AWG196640:AWG196647 BGC196640:BGC196647 BPY196640:BPY196647 BZU196640:BZU196647 CJQ196640:CJQ196647 CTM196640:CTM196647 DDI196640:DDI196647 DNE196640:DNE196647 DXA196640:DXA196647 EGW196640:EGW196647 EQS196640:EQS196647 FAO196640:FAO196647 FKK196640:FKK196647 FUG196640:FUG196647 GEC196640:GEC196647 GNY196640:GNY196647 GXU196640:GXU196647 HHQ196640:HHQ196647 HRM196640:HRM196647 IBI196640:IBI196647 ILE196640:ILE196647 IVA196640:IVA196647 JEW196640:JEW196647 JOS196640:JOS196647 JYO196640:JYO196647 KIK196640:KIK196647 KSG196640:KSG196647 LCC196640:LCC196647 LLY196640:LLY196647 LVU196640:LVU196647 MFQ196640:MFQ196647 MPM196640:MPM196647 MZI196640:MZI196647 NJE196640:NJE196647 NTA196640:NTA196647 OCW196640:OCW196647 OMS196640:OMS196647 OWO196640:OWO196647 PGK196640:PGK196647 PQG196640:PQG196647 QAC196640:QAC196647 QJY196640:QJY196647 QTU196640:QTU196647 RDQ196640:RDQ196647 RNM196640:RNM196647 RXI196640:RXI196647 SHE196640:SHE196647 SRA196640:SRA196647 TAW196640:TAW196647 TKS196640:TKS196647 TUO196640:TUO196647 UEK196640:UEK196647 UOG196640:UOG196647 UYC196640:UYC196647 VHY196640:VHY196647 VRU196640:VRU196647 WBQ196640:WBQ196647 WLM196640:WLM196647 WVI196640:WVI196647 A262176:A262183 IW262176:IW262183 SS262176:SS262183 ACO262176:ACO262183 AMK262176:AMK262183 AWG262176:AWG262183 BGC262176:BGC262183 BPY262176:BPY262183 BZU262176:BZU262183 CJQ262176:CJQ262183 CTM262176:CTM262183 DDI262176:DDI262183 DNE262176:DNE262183 DXA262176:DXA262183 EGW262176:EGW262183 EQS262176:EQS262183 FAO262176:FAO262183 FKK262176:FKK262183 FUG262176:FUG262183 GEC262176:GEC262183 GNY262176:GNY262183 GXU262176:GXU262183 HHQ262176:HHQ262183 HRM262176:HRM262183 IBI262176:IBI262183 ILE262176:ILE262183 IVA262176:IVA262183 JEW262176:JEW262183 JOS262176:JOS262183 JYO262176:JYO262183 KIK262176:KIK262183 KSG262176:KSG262183 LCC262176:LCC262183 LLY262176:LLY262183 LVU262176:LVU262183 MFQ262176:MFQ262183 MPM262176:MPM262183 MZI262176:MZI262183 NJE262176:NJE262183 NTA262176:NTA262183 OCW262176:OCW262183 OMS262176:OMS262183 OWO262176:OWO262183 PGK262176:PGK262183 PQG262176:PQG262183 QAC262176:QAC262183 QJY262176:QJY262183 QTU262176:QTU262183 RDQ262176:RDQ262183 RNM262176:RNM262183 RXI262176:RXI262183 SHE262176:SHE262183 SRA262176:SRA262183 TAW262176:TAW262183 TKS262176:TKS262183 TUO262176:TUO262183 UEK262176:UEK262183 UOG262176:UOG262183 UYC262176:UYC262183 VHY262176:VHY262183 VRU262176:VRU262183 WBQ262176:WBQ262183 WLM262176:WLM262183 WVI262176:WVI262183 A327712:A327719 IW327712:IW327719 SS327712:SS327719 ACO327712:ACO327719 AMK327712:AMK327719 AWG327712:AWG327719 BGC327712:BGC327719 BPY327712:BPY327719 BZU327712:BZU327719 CJQ327712:CJQ327719 CTM327712:CTM327719 DDI327712:DDI327719 DNE327712:DNE327719 DXA327712:DXA327719 EGW327712:EGW327719 EQS327712:EQS327719 FAO327712:FAO327719 FKK327712:FKK327719 FUG327712:FUG327719 GEC327712:GEC327719 GNY327712:GNY327719 GXU327712:GXU327719 HHQ327712:HHQ327719 HRM327712:HRM327719 IBI327712:IBI327719 ILE327712:ILE327719 IVA327712:IVA327719 JEW327712:JEW327719 JOS327712:JOS327719 JYO327712:JYO327719 KIK327712:KIK327719 KSG327712:KSG327719 LCC327712:LCC327719 LLY327712:LLY327719 LVU327712:LVU327719 MFQ327712:MFQ327719 MPM327712:MPM327719 MZI327712:MZI327719 NJE327712:NJE327719 NTA327712:NTA327719 OCW327712:OCW327719 OMS327712:OMS327719 OWO327712:OWO327719 PGK327712:PGK327719 PQG327712:PQG327719 QAC327712:QAC327719 QJY327712:QJY327719 QTU327712:QTU327719 RDQ327712:RDQ327719 RNM327712:RNM327719 RXI327712:RXI327719 SHE327712:SHE327719 SRA327712:SRA327719 TAW327712:TAW327719 TKS327712:TKS327719 TUO327712:TUO327719 UEK327712:UEK327719 UOG327712:UOG327719 UYC327712:UYC327719 VHY327712:VHY327719 VRU327712:VRU327719 WBQ327712:WBQ327719 WLM327712:WLM327719 WVI327712:WVI327719 A393248:A393255 IW393248:IW393255 SS393248:SS393255 ACO393248:ACO393255 AMK393248:AMK393255 AWG393248:AWG393255 BGC393248:BGC393255 BPY393248:BPY393255 BZU393248:BZU393255 CJQ393248:CJQ393255 CTM393248:CTM393255 DDI393248:DDI393255 DNE393248:DNE393255 DXA393248:DXA393255 EGW393248:EGW393255 EQS393248:EQS393255 FAO393248:FAO393255 FKK393248:FKK393255 FUG393248:FUG393255 GEC393248:GEC393255 GNY393248:GNY393255 GXU393248:GXU393255 HHQ393248:HHQ393255 HRM393248:HRM393255 IBI393248:IBI393255 ILE393248:ILE393255 IVA393248:IVA393255 JEW393248:JEW393255 JOS393248:JOS393255 JYO393248:JYO393255 KIK393248:KIK393255 KSG393248:KSG393255 LCC393248:LCC393255 LLY393248:LLY393255 LVU393248:LVU393255 MFQ393248:MFQ393255 MPM393248:MPM393255 MZI393248:MZI393255 NJE393248:NJE393255 NTA393248:NTA393255 OCW393248:OCW393255 OMS393248:OMS393255 OWO393248:OWO393255 PGK393248:PGK393255 PQG393248:PQG393255 QAC393248:QAC393255 QJY393248:QJY393255 QTU393248:QTU393255 RDQ393248:RDQ393255 RNM393248:RNM393255 RXI393248:RXI393255 SHE393248:SHE393255 SRA393248:SRA393255 TAW393248:TAW393255 TKS393248:TKS393255 TUO393248:TUO393255 UEK393248:UEK393255 UOG393248:UOG393255 UYC393248:UYC393255 VHY393248:VHY393255 VRU393248:VRU393255 WBQ393248:WBQ393255 WLM393248:WLM393255 WVI393248:WVI393255 A458784:A458791 IW458784:IW458791 SS458784:SS458791 ACO458784:ACO458791 AMK458784:AMK458791 AWG458784:AWG458791 BGC458784:BGC458791 BPY458784:BPY458791 BZU458784:BZU458791 CJQ458784:CJQ458791 CTM458784:CTM458791 DDI458784:DDI458791 DNE458784:DNE458791 DXA458784:DXA458791 EGW458784:EGW458791 EQS458784:EQS458791 FAO458784:FAO458791 FKK458784:FKK458791 FUG458784:FUG458791 GEC458784:GEC458791 GNY458784:GNY458791 GXU458784:GXU458791 HHQ458784:HHQ458791 HRM458784:HRM458791 IBI458784:IBI458791 ILE458784:ILE458791 IVA458784:IVA458791 JEW458784:JEW458791 JOS458784:JOS458791 JYO458784:JYO458791 KIK458784:KIK458791 KSG458784:KSG458791 LCC458784:LCC458791 LLY458784:LLY458791 LVU458784:LVU458791 MFQ458784:MFQ458791 MPM458784:MPM458791 MZI458784:MZI458791 NJE458784:NJE458791 NTA458784:NTA458791 OCW458784:OCW458791 OMS458784:OMS458791 OWO458784:OWO458791 PGK458784:PGK458791 PQG458784:PQG458791 QAC458784:QAC458791 QJY458784:QJY458791 QTU458784:QTU458791 RDQ458784:RDQ458791 RNM458784:RNM458791 RXI458784:RXI458791 SHE458784:SHE458791 SRA458784:SRA458791 TAW458784:TAW458791 TKS458784:TKS458791 TUO458784:TUO458791 UEK458784:UEK458791 UOG458784:UOG458791 UYC458784:UYC458791 VHY458784:VHY458791 VRU458784:VRU458791 WBQ458784:WBQ458791 WLM458784:WLM458791 WVI458784:WVI458791 A524320:A524327 IW524320:IW524327 SS524320:SS524327 ACO524320:ACO524327 AMK524320:AMK524327 AWG524320:AWG524327 BGC524320:BGC524327 BPY524320:BPY524327 BZU524320:BZU524327 CJQ524320:CJQ524327 CTM524320:CTM524327 DDI524320:DDI524327 DNE524320:DNE524327 DXA524320:DXA524327 EGW524320:EGW524327 EQS524320:EQS524327 FAO524320:FAO524327 FKK524320:FKK524327 FUG524320:FUG524327 GEC524320:GEC524327 GNY524320:GNY524327 GXU524320:GXU524327 HHQ524320:HHQ524327 HRM524320:HRM524327 IBI524320:IBI524327 ILE524320:ILE524327 IVA524320:IVA524327 JEW524320:JEW524327 JOS524320:JOS524327 JYO524320:JYO524327 KIK524320:KIK524327 KSG524320:KSG524327 LCC524320:LCC524327 LLY524320:LLY524327 LVU524320:LVU524327 MFQ524320:MFQ524327 MPM524320:MPM524327 MZI524320:MZI524327 NJE524320:NJE524327 NTA524320:NTA524327 OCW524320:OCW524327 OMS524320:OMS524327 OWO524320:OWO524327 PGK524320:PGK524327 PQG524320:PQG524327 QAC524320:QAC524327 QJY524320:QJY524327 QTU524320:QTU524327 RDQ524320:RDQ524327 RNM524320:RNM524327 RXI524320:RXI524327 SHE524320:SHE524327 SRA524320:SRA524327 TAW524320:TAW524327 TKS524320:TKS524327 TUO524320:TUO524327 UEK524320:UEK524327 UOG524320:UOG524327 UYC524320:UYC524327 VHY524320:VHY524327 VRU524320:VRU524327 WBQ524320:WBQ524327 WLM524320:WLM524327 WVI524320:WVI524327 A589856:A589863 IW589856:IW589863 SS589856:SS589863 ACO589856:ACO589863 AMK589856:AMK589863 AWG589856:AWG589863 BGC589856:BGC589863 BPY589856:BPY589863 BZU589856:BZU589863 CJQ589856:CJQ589863 CTM589856:CTM589863 DDI589856:DDI589863 DNE589856:DNE589863 DXA589856:DXA589863 EGW589856:EGW589863 EQS589856:EQS589863 FAO589856:FAO589863 FKK589856:FKK589863 FUG589856:FUG589863 GEC589856:GEC589863 GNY589856:GNY589863 GXU589856:GXU589863 HHQ589856:HHQ589863 HRM589856:HRM589863 IBI589856:IBI589863 ILE589856:ILE589863 IVA589856:IVA589863 JEW589856:JEW589863 JOS589856:JOS589863 JYO589856:JYO589863 KIK589856:KIK589863 KSG589856:KSG589863 LCC589856:LCC589863 LLY589856:LLY589863 LVU589856:LVU589863 MFQ589856:MFQ589863 MPM589856:MPM589863 MZI589856:MZI589863 NJE589856:NJE589863 NTA589856:NTA589863 OCW589856:OCW589863 OMS589856:OMS589863 OWO589856:OWO589863 PGK589856:PGK589863 PQG589856:PQG589863 QAC589856:QAC589863 QJY589856:QJY589863 QTU589856:QTU589863 RDQ589856:RDQ589863 RNM589856:RNM589863 RXI589856:RXI589863 SHE589856:SHE589863 SRA589856:SRA589863 TAW589856:TAW589863 TKS589856:TKS589863 TUO589856:TUO589863 UEK589856:UEK589863 UOG589856:UOG589863 UYC589856:UYC589863 VHY589856:VHY589863 VRU589856:VRU589863 WBQ589856:WBQ589863 WLM589856:WLM589863 WVI589856:WVI589863 A655392:A655399 IW655392:IW655399 SS655392:SS655399 ACO655392:ACO655399 AMK655392:AMK655399 AWG655392:AWG655399 BGC655392:BGC655399 BPY655392:BPY655399 BZU655392:BZU655399 CJQ655392:CJQ655399 CTM655392:CTM655399 DDI655392:DDI655399 DNE655392:DNE655399 DXA655392:DXA655399 EGW655392:EGW655399 EQS655392:EQS655399 FAO655392:FAO655399 FKK655392:FKK655399 FUG655392:FUG655399 GEC655392:GEC655399 GNY655392:GNY655399 GXU655392:GXU655399 HHQ655392:HHQ655399 HRM655392:HRM655399 IBI655392:IBI655399 ILE655392:ILE655399 IVA655392:IVA655399 JEW655392:JEW655399 JOS655392:JOS655399 JYO655392:JYO655399 KIK655392:KIK655399 KSG655392:KSG655399 LCC655392:LCC655399 LLY655392:LLY655399 LVU655392:LVU655399 MFQ655392:MFQ655399 MPM655392:MPM655399 MZI655392:MZI655399 NJE655392:NJE655399 NTA655392:NTA655399 OCW655392:OCW655399 OMS655392:OMS655399 OWO655392:OWO655399 PGK655392:PGK655399 PQG655392:PQG655399 QAC655392:QAC655399 QJY655392:QJY655399 QTU655392:QTU655399 RDQ655392:RDQ655399 RNM655392:RNM655399 RXI655392:RXI655399 SHE655392:SHE655399 SRA655392:SRA655399 TAW655392:TAW655399 TKS655392:TKS655399 TUO655392:TUO655399 UEK655392:UEK655399 UOG655392:UOG655399 UYC655392:UYC655399 VHY655392:VHY655399 VRU655392:VRU655399 WBQ655392:WBQ655399 WLM655392:WLM655399 WVI655392:WVI655399 A720928:A720935 IW720928:IW720935 SS720928:SS720935 ACO720928:ACO720935 AMK720928:AMK720935 AWG720928:AWG720935 BGC720928:BGC720935 BPY720928:BPY720935 BZU720928:BZU720935 CJQ720928:CJQ720935 CTM720928:CTM720935 DDI720928:DDI720935 DNE720928:DNE720935 DXA720928:DXA720935 EGW720928:EGW720935 EQS720928:EQS720935 FAO720928:FAO720935 FKK720928:FKK720935 FUG720928:FUG720935 GEC720928:GEC720935 GNY720928:GNY720935 GXU720928:GXU720935 HHQ720928:HHQ720935 HRM720928:HRM720935 IBI720928:IBI720935 ILE720928:ILE720935 IVA720928:IVA720935 JEW720928:JEW720935 JOS720928:JOS720935 JYO720928:JYO720935 KIK720928:KIK720935 KSG720928:KSG720935 LCC720928:LCC720935 LLY720928:LLY720935 LVU720928:LVU720935 MFQ720928:MFQ720935 MPM720928:MPM720935 MZI720928:MZI720935 NJE720928:NJE720935 NTA720928:NTA720935 OCW720928:OCW720935 OMS720928:OMS720935 OWO720928:OWO720935 PGK720928:PGK720935 PQG720928:PQG720935 QAC720928:QAC720935 QJY720928:QJY720935 QTU720928:QTU720935 RDQ720928:RDQ720935 RNM720928:RNM720935 RXI720928:RXI720935 SHE720928:SHE720935 SRA720928:SRA720935 TAW720928:TAW720935 TKS720928:TKS720935 TUO720928:TUO720935 UEK720928:UEK720935 UOG720928:UOG720935 UYC720928:UYC720935 VHY720928:VHY720935 VRU720928:VRU720935 WBQ720928:WBQ720935 WLM720928:WLM720935 WVI720928:WVI720935 A786464:A786471 IW786464:IW786471 SS786464:SS786471 ACO786464:ACO786471 AMK786464:AMK786471 AWG786464:AWG786471 BGC786464:BGC786471 BPY786464:BPY786471 BZU786464:BZU786471 CJQ786464:CJQ786471 CTM786464:CTM786471 DDI786464:DDI786471 DNE786464:DNE786471 DXA786464:DXA786471 EGW786464:EGW786471 EQS786464:EQS786471 FAO786464:FAO786471 FKK786464:FKK786471 FUG786464:FUG786471 GEC786464:GEC786471 GNY786464:GNY786471 GXU786464:GXU786471 HHQ786464:HHQ786471 HRM786464:HRM786471 IBI786464:IBI786471 ILE786464:ILE786471 IVA786464:IVA786471 JEW786464:JEW786471 JOS786464:JOS786471 JYO786464:JYO786471 KIK786464:KIK786471 KSG786464:KSG786471 LCC786464:LCC786471 LLY786464:LLY786471 LVU786464:LVU786471 MFQ786464:MFQ786471 MPM786464:MPM786471 MZI786464:MZI786471 NJE786464:NJE786471 NTA786464:NTA786471 OCW786464:OCW786471 OMS786464:OMS786471 OWO786464:OWO786471 PGK786464:PGK786471 PQG786464:PQG786471 QAC786464:QAC786471 QJY786464:QJY786471 QTU786464:QTU786471 RDQ786464:RDQ786471 RNM786464:RNM786471 RXI786464:RXI786471 SHE786464:SHE786471 SRA786464:SRA786471 TAW786464:TAW786471 TKS786464:TKS786471 TUO786464:TUO786471 UEK786464:UEK786471 UOG786464:UOG786471 UYC786464:UYC786471 VHY786464:VHY786471 VRU786464:VRU786471 WBQ786464:WBQ786471 WLM786464:WLM786471 WVI786464:WVI786471 A852000:A852007 IW852000:IW852007 SS852000:SS852007 ACO852000:ACO852007 AMK852000:AMK852007 AWG852000:AWG852007 BGC852000:BGC852007 BPY852000:BPY852007 BZU852000:BZU852007 CJQ852000:CJQ852007 CTM852000:CTM852007 DDI852000:DDI852007 DNE852000:DNE852007 DXA852000:DXA852007 EGW852000:EGW852007 EQS852000:EQS852007 FAO852000:FAO852007 FKK852000:FKK852007 FUG852000:FUG852007 GEC852000:GEC852007 GNY852000:GNY852007 GXU852000:GXU852007 HHQ852000:HHQ852007 HRM852000:HRM852007 IBI852000:IBI852007 ILE852000:ILE852007 IVA852000:IVA852007 JEW852000:JEW852007 JOS852000:JOS852007 JYO852000:JYO852007 KIK852000:KIK852007 KSG852000:KSG852007 LCC852000:LCC852007 LLY852000:LLY852007 LVU852000:LVU852007 MFQ852000:MFQ852007 MPM852000:MPM852007 MZI852000:MZI852007 NJE852000:NJE852007 NTA852000:NTA852007 OCW852000:OCW852007 OMS852000:OMS852007 OWO852000:OWO852007 PGK852000:PGK852007 PQG852000:PQG852007 QAC852000:QAC852007 QJY852000:QJY852007 QTU852000:QTU852007 RDQ852000:RDQ852007 RNM852000:RNM852007 RXI852000:RXI852007 SHE852000:SHE852007 SRA852000:SRA852007 TAW852000:TAW852007 TKS852000:TKS852007 TUO852000:TUO852007 UEK852000:UEK852007 UOG852000:UOG852007 UYC852000:UYC852007 VHY852000:VHY852007 VRU852000:VRU852007 WBQ852000:WBQ852007 WLM852000:WLM852007 WVI852000:WVI852007 A917536:A917543 IW917536:IW917543 SS917536:SS917543 ACO917536:ACO917543 AMK917536:AMK917543 AWG917536:AWG917543 BGC917536:BGC917543 BPY917536:BPY917543 BZU917536:BZU917543 CJQ917536:CJQ917543 CTM917536:CTM917543 DDI917536:DDI917543 DNE917536:DNE917543 DXA917536:DXA917543 EGW917536:EGW917543 EQS917536:EQS917543 FAO917536:FAO917543 FKK917536:FKK917543 FUG917536:FUG917543 GEC917536:GEC917543 GNY917536:GNY917543 GXU917536:GXU917543 HHQ917536:HHQ917543 HRM917536:HRM917543 IBI917536:IBI917543 ILE917536:ILE917543 IVA917536:IVA917543 JEW917536:JEW917543 JOS917536:JOS917543 JYO917536:JYO917543 KIK917536:KIK917543 KSG917536:KSG917543 LCC917536:LCC917543 LLY917536:LLY917543 LVU917536:LVU917543 MFQ917536:MFQ917543 MPM917536:MPM917543 MZI917536:MZI917543 NJE917536:NJE917543 NTA917536:NTA917543 OCW917536:OCW917543 OMS917536:OMS917543 OWO917536:OWO917543 PGK917536:PGK917543 PQG917536:PQG917543 QAC917536:QAC917543 QJY917536:QJY917543 QTU917536:QTU917543 RDQ917536:RDQ917543 RNM917536:RNM917543 RXI917536:RXI917543 SHE917536:SHE917543 SRA917536:SRA917543 TAW917536:TAW917543 TKS917536:TKS917543 TUO917536:TUO917543 UEK917536:UEK917543 UOG917536:UOG917543 UYC917536:UYC917543 VHY917536:VHY917543 VRU917536:VRU917543 WBQ917536:WBQ917543 WLM917536:WLM917543 WVI917536:WVI917543 A983072:A983079 IW983072:IW983079 SS983072:SS983079 ACO983072:ACO983079 AMK983072:AMK983079 AWG983072:AWG983079 BGC983072:BGC983079 BPY983072:BPY983079 BZU983072:BZU983079 CJQ983072:CJQ983079 CTM983072:CTM983079 DDI983072:DDI983079 DNE983072:DNE983079 DXA983072:DXA983079 EGW983072:EGW983079 EQS983072:EQS983079 FAO983072:FAO983079 FKK983072:FKK983079 FUG983072:FUG983079 GEC983072:GEC983079 GNY983072:GNY983079 GXU983072:GXU983079 HHQ983072:HHQ983079 HRM983072:HRM983079 IBI983072:IBI983079 ILE983072:ILE983079 IVA983072:IVA983079 JEW983072:JEW983079 JOS983072:JOS983079 JYO983072:JYO983079 KIK983072:KIK983079 KSG983072:KSG983079 LCC983072:LCC983079 LLY983072:LLY983079 LVU983072:LVU983079 MFQ983072:MFQ983079 MPM983072:MPM983079 MZI983072:MZI983079 NJE983072:NJE983079 NTA983072:NTA983079 OCW983072:OCW983079 OMS983072:OMS983079 OWO983072:OWO983079 PGK983072:PGK983079 PQG983072:PQG983079 QAC983072:QAC983079 QJY983072:QJY983079 QTU983072:QTU983079 RDQ983072:RDQ983079 RNM983072:RNM983079 RXI983072:RXI983079 SHE983072:SHE983079 SRA983072:SRA983079 TAW983072:TAW983079 TKS983072:TKS983079 TUO983072:TUO983079 UEK983072:UEK983079 UOG983072:UOG983079 UYC983072:UYC983079 VHY983072:VHY983079 VRU983072:VRU983079 WBQ983072:WBQ983079 WLM983072:WLM983079 A32">
      <formula1>Comportamenti</formula1>
    </dataValidation>
    <dataValidation type="list" allowBlank="1" showInputMessage="1" showErrorMessage="1" sqref="WVJ983072:WVJ983079 IX32:IX39 ST32:ST39 ACP32:ACP39 AML32:AML39 AWH32:AWH39 BGD32:BGD39 BPZ32:BPZ39 BZV32:BZV39 CJR32:CJR39 CTN32:CTN39 DDJ32:DDJ39 DNF32:DNF39 DXB32:DXB39 EGX32:EGX39 EQT32:EQT39 FAP32:FAP39 FKL32:FKL39 FUH32:FUH39 GED32:GED39 GNZ32:GNZ39 GXV32:GXV39 HHR32:HHR39 HRN32:HRN39 IBJ32:IBJ39 ILF32:ILF39 IVB32:IVB39 JEX32:JEX39 JOT32:JOT39 JYP32:JYP39 KIL32:KIL39 KSH32:KSH39 LCD32:LCD39 LLZ32:LLZ39 LVV32:LVV39 MFR32:MFR39 MPN32:MPN39 MZJ32:MZJ39 NJF32:NJF39 NTB32:NTB39 OCX32:OCX39 OMT32:OMT39 OWP32:OWP39 PGL32:PGL39 PQH32:PQH39 QAD32:QAD39 QJZ32:QJZ39 QTV32:QTV39 RDR32:RDR39 RNN32:RNN39 RXJ32:RXJ39 SHF32:SHF39 SRB32:SRB39 TAX32:TAX39 TKT32:TKT39 TUP32:TUP39 UEL32:UEL39 UOH32:UOH39 UYD32:UYD39 VHZ32:VHZ39 VRV32:VRV39 WBR32:WBR39 WLN32:WLN39 WVJ32:WVJ39 B65568:B65575 IX65568:IX65575 ST65568:ST65575 ACP65568:ACP65575 AML65568:AML65575 AWH65568:AWH65575 BGD65568:BGD65575 BPZ65568:BPZ65575 BZV65568:BZV65575 CJR65568:CJR65575 CTN65568:CTN65575 DDJ65568:DDJ65575 DNF65568:DNF65575 DXB65568:DXB65575 EGX65568:EGX65575 EQT65568:EQT65575 FAP65568:FAP65575 FKL65568:FKL65575 FUH65568:FUH65575 GED65568:GED65575 GNZ65568:GNZ65575 GXV65568:GXV65575 HHR65568:HHR65575 HRN65568:HRN65575 IBJ65568:IBJ65575 ILF65568:ILF65575 IVB65568:IVB65575 JEX65568:JEX65575 JOT65568:JOT65575 JYP65568:JYP65575 KIL65568:KIL65575 KSH65568:KSH65575 LCD65568:LCD65575 LLZ65568:LLZ65575 LVV65568:LVV65575 MFR65568:MFR65575 MPN65568:MPN65575 MZJ65568:MZJ65575 NJF65568:NJF65575 NTB65568:NTB65575 OCX65568:OCX65575 OMT65568:OMT65575 OWP65568:OWP65575 PGL65568:PGL65575 PQH65568:PQH65575 QAD65568:QAD65575 QJZ65568:QJZ65575 QTV65568:QTV65575 RDR65568:RDR65575 RNN65568:RNN65575 RXJ65568:RXJ65575 SHF65568:SHF65575 SRB65568:SRB65575 TAX65568:TAX65575 TKT65568:TKT65575 TUP65568:TUP65575 UEL65568:UEL65575 UOH65568:UOH65575 UYD65568:UYD65575 VHZ65568:VHZ65575 VRV65568:VRV65575 WBR65568:WBR65575 WLN65568:WLN65575 WVJ65568:WVJ65575 B131104:B131111 IX131104:IX131111 ST131104:ST131111 ACP131104:ACP131111 AML131104:AML131111 AWH131104:AWH131111 BGD131104:BGD131111 BPZ131104:BPZ131111 BZV131104:BZV131111 CJR131104:CJR131111 CTN131104:CTN131111 DDJ131104:DDJ131111 DNF131104:DNF131111 DXB131104:DXB131111 EGX131104:EGX131111 EQT131104:EQT131111 FAP131104:FAP131111 FKL131104:FKL131111 FUH131104:FUH131111 GED131104:GED131111 GNZ131104:GNZ131111 GXV131104:GXV131111 HHR131104:HHR131111 HRN131104:HRN131111 IBJ131104:IBJ131111 ILF131104:ILF131111 IVB131104:IVB131111 JEX131104:JEX131111 JOT131104:JOT131111 JYP131104:JYP131111 KIL131104:KIL131111 KSH131104:KSH131111 LCD131104:LCD131111 LLZ131104:LLZ131111 LVV131104:LVV131111 MFR131104:MFR131111 MPN131104:MPN131111 MZJ131104:MZJ131111 NJF131104:NJF131111 NTB131104:NTB131111 OCX131104:OCX131111 OMT131104:OMT131111 OWP131104:OWP131111 PGL131104:PGL131111 PQH131104:PQH131111 QAD131104:QAD131111 QJZ131104:QJZ131111 QTV131104:QTV131111 RDR131104:RDR131111 RNN131104:RNN131111 RXJ131104:RXJ131111 SHF131104:SHF131111 SRB131104:SRB131111 TAX131104:TAX131111 TKT131104:TKT131111 TUP131104:TUP131111 UEL131104:UEL131111 UOH131104:UOH131111 UYD131104:UYD131111 VHZ131104:VHZ131111 VRV131104:VRV131111 WBR131104:WBR131111 WLN131104:WLN131111 WVJ131104:WVJ131111 B196640:B196647 IX196640:IX196647 ST196640:ST196647 ACP196640:ACP196647 AML196640:AML196647 AWH196640:AWH196647 BGD196640:BGD196647 BPZ196640:BPZ196647 BZV196640:BZV196647 CJR196640:CJR196647 CTN196640:CTN196647 DDJ196640:DDJ196647 DNF196640:DNF196647 DXB196640:DXB196647 EGX196640:EGX196647 EQT196640:EQT196647 FAP196640:FAP196647 FKL196640:FKL196647 FUH196640:FUH196647 GED196640:GED196647 GNZ196640:GNZ196647 GXV196640:GXV196647 HHR196640:HHR196647 HRN196640:HRN196647 IBJ196640:IBJ196647 ILF196640:ILF196647 IVB196640:IVB196647 JEX196640:JEX196647 JOT196640:JOT196647 JYP196640:JYP196647 KIL196640:KIL196647 KSH196640:KSH196647 LCD196640:LCD196647 LLZ196640:LLZ196647 LVV196640:LVV196647 MFR196640:MFR196647 MPN196640:MPN196647 MZJ196640:MZJ196647 NJF196640:NJF196647 NTB196640:NTB196647 OCX196640:OCX196647 OMT196640:OMT196647 OWP196640:OWP196647 PGL196640:PGL196647 PQH196640:PQH196647 QAD196640:QAD196647 QJZ196640:QJZ196647 QTV196640:QTV196647 RDR196640:RDR196647 RNN196640:RNN196647 RXJ196640:RXJ196647 SHF196640:SHF196647 SRB196640:SRB196647 TAX196640:TAX196647 TKT196640:TKT196647 TUP196640:TUP196647 UEL196640:UEL196647 UOH196640:UOH196647 UYD196640:UYD196647 VHZ196640:VHZ196647 VRV196640:VRV196647 WBR196640:WBR196647 WLN196640:WLN196647 WVJ196640:WVJ196647 B262176:B262183 IX262176:IX262183 ST262176:ST262183 ACP262176:ACP262183 AML262176:AML262183 AWH262176:AWH262183 BGD262176:BGD262183 BPZ262176:BPZ262183 BZV262176:BZV262183 CJR262176:CJR262183 CTN262176:CTN262183 DDJ262176:DDJ262183 DNF262176:DNF262183 DXB262176:DXB262183 EGX262176:EGX262183 EQT262176:EQT262183 FAP262176:FAP262183 FKL262176:FKL262183 FUH262176:FUH262183 GED262176:GED262183 GNZ262176:GNZ262183 GXV262176:GXV262183 HHR262176:HHR262183 HRN262176:HRN262183 IBJ262176:IBJ262183 ILF262176:ILF262183 IVB262176:IVB262183 JEX262176:JEX262183 JOT262176:JOT262183 JYP262176:JYP262183 KIL262176:KIL262183 KSH262176:KSH262183 LCD262176:LCD262183 LLZ262176:LLZ262183 LVV262176:LVV262183 MFR262176:MFR262183 MPN262176:MPN262183 MZJ262176:MZJ262183 NJF262176:NJF262183 NTB262176:NTB262183 OCX262176:OCX262183 OMT262176:OMT262183 OWP262176:OWP262183 PGL262176:PGL262183 PQH262176:PQH262183 QAD262176:QAD262183 QJZ262176:QJZ262183 QTV262176:QTV262183 RDR262176:RDR262183 RNN262176:RNN262183 RXJ262176:RXJ262183 SHF262176:SHF262183 SRB262176:SRB262183 TAX262176:TAX262183 TKT262176:TKT262183 TUP262176:TUP262183 UEL262176:UEL262183 UOH262176:UOH262183 UYD262176:UYD262183 VHZ262176:VHZ262183 VRV262176:VRV262183 WBR262176:WBR262183 WLN262176:WLN262183 WVJ262176:WVJ262183 B327712:B327719 IX327712:IX327719 ST327712:ST327719 ACP327712:ACP327719 AML327712:AML327719 AWH327712:AWH327719 BGD327712:BGD327719 BPZ327712:BPZ327719 BZV327712:BZV327719 CJR327712:CJR327719 CTN327712:CTN327719 DDJ327712:DDJ327719 DNF327712:DNF327719 DXB327712:DXB327719 EGX327712:EGX327719 EQT327712:EQT327719 FAP327712:FAP327719 FKL327712:FKL327719 FUH327712:FUH327719 GED327712:GED327719 GNZ327712:GNZ327719 GXV327712:GXV327719 HHR327712:HHR327719 HRN327712:HRN327719 IBJ327712:IBJ327719 ILF327712:ILF327719 IVB327712:IVB327719 JEX327712:JEX327719 JOT327712:JOT327719 JYP327712:JYP327719 KIL327712:KIL327719 KSH327712:KSH327719 LCD327712:LCD327719 LLZ327712:LLZ327719 LVV327712:LVV327719 MFR327712:MFR327719 MPN327712:MPN327719 MZJ327712:MZJ327719 NJF327712:NJF327719 NTB327712:NTB327719 OCX327712:OCX327719 OMT327712:OMT327719 OWP327712:OWP327719 PGL327712:PGL327719 PQH327712:PQH327719 QAD327712:QAD327719 QJZ327712:QJZ327719 QTV327712:QTV327719 RDR327712:RDR327719 RNN327712:RNN327719 RXJ327712:RXJ327719 SHF327712:SHF327719 SRB327712:SRB327719 TAX327712:TAX327719 TKT327712:TKT327719 TUP327712:TUP327719 UEL327712:UEL327719 UOH327712:UOH327719 UYD327712:UYD327719 VHZ327712:VHZ327719 VRV327712:VRV327719 WBR327712:WBR327719 WLN327712:WLN327719 WVJ327712:WVJ327719 B393248:B393255 IX393248:IX393255 ST393248:ST393255 ACP393248:ACP393255 AML393248:AML393255 AWH393248:AWH393255 BGD393248:BGD393255 BPZ393248:BPZ393255 BZV393248:BZV393255 CJR393248:CJR393255 CTN393248:CTN393255 DDJ393248:DDJ393255 DNF393248:DNF393255 DXB393248:DXB393255 EGX393248:EGX393255 EQT393248:EQT393255 FAP393248:FAP393255 FKL393248:FKL393255 FUH393248:FUH393255 GED393248:GED393255 GNZ393248:GNZ393255 GXV393248:GXV393255 HHR393248:HHR393255 HRN393248:HRN393255 IBJ393248:IBJ393255 ILF393248:ILF393255 IVB393248:IVB393255 JEX393248:JEX393255 JOT393248:JOT393255 JYP393248:JYP393255 KIL393248:KIL393255 KSH393248:KSH393255 LCD393248:LCD393255 LLZ393248:LLZ393255 LVV393248:LVV393255 MFR393248:MFR393255 MPN393248:MPN393255 MZJ393248:MZJ393255 NJF393248:NJF393255 NTB393248:NTB393255 OCX393248:OCX393255 OMT393248:OMT393255 OWP393248:OWP393255 PGL393248:PGL393255 PQH393248:PQH393255 QAD393248:QAD393255 QJZ393248:QJZ393255 QTV393248:QTV393255 RDR393248:RDR393255 RNN393248:RNN393255 RXJ393248:RXJ393255 SHF393248:SHF393255 SRB393248:SRB393255 TAX393248:TAX393255 TKT393248:TKT393255 TUP393248:TUP393255 UEL393248:UEL393255 UOH393248:UOH393255 UYD393248:UYD393255 VHZ393248:VHZ393255 VRV393248:VRV393255 WBR393248:WBR393255 WLN393248:WLN393255 WVJ393248:WVJ393255 B458784:B458791 IX458784:IX458791 ST458784:ST458791 ACP458784:ACP458791 AML458784:AML458791 AWH458784:AWH458791 BGD458784:BGD458791 BPZ458784:BPZ458791 BZV458784:BZV458791 CJR458784:CJR458791 CTN458784:CTN458791 DDJ458784:DDJ458791 DNF458784:DNF458791 DXB458784:DXB458791 EGX458784:EGX458791 EQT458784:EQT458791 FAP458784:FAP458791 FKL458784:FKL458791 FUH458784:FUH458791 GED458784:GED458791 GNZ458784:GNZ458791 GXV458784:GXV458791 HHR458784:HHR458791 HRN458784:HRN458791 IBJ458784:IBJ458791 ILF458784:ILF458791 IVB458784:IVB458791 JEX458784:JEX458791 JOT458784:JOT458791 JYP458784:JYP458791 KIL458784:KIL458791 KSH458784:KSH458791 LCD458784:LCD458791 LLZ458784:LLZ458791 LVV458784:LVV458791 MFR458784:MFR458791 MPN458784:MPN458791 MZJ458784:MZJ458791 NJF458784:NJF458791 NTB458784:NTB458791 OCX458784:OCX458791 OMT458784:OMT458791 OWP458784:OWP458791 PGL458784:PGL458791 PQH458784:PQH458791 QAD458784:QAD458791 QJZ458784:QJZ458791 QTV458784:QTV458791 RDR458784:RDR458791 RNN458784:RNN458791 RXJ458784:RXJ458791 SHF458784:SHF458791 SRB458784:SRB458791 TAX458784:TAX458791 TKT458784:TKT458791 TUP458784:TUP458791 UEL458784:UEL458791 UOH458784:UOH458791 UYD458784:UYD458791 VHZ458784:VHZ458791 VRV458784:VRV458791 WBR458784:WBR458791 WLN458784:WLN458791 WVJ458784:WVJ458791 B524320:B524327 IX524320:IX524327 ST524320:ST524327 ACP524320:ACP524327 AML524320:AML524327 AWH524320:AWH524327 BGD524320:BGD524327 BPZ524320:BPZ524327 BZV524320:BZV524327 CJR524320:CJR524327 CTN524320:CTN524327 DDJ524320:DDJ524327 DNF524320:DNF524327 DXB524320:DXB524327 EGX524320:EGX524327 EQT524320:EQT524327 FAP524320:FAP524327 FKL524320:FKL524327 FUH524320:FUH524327 GED524320:GED524327 GNZ524320:GNZ524327 GXV524320:GXV524327 HHR524320:HHR524327 HRN524320:HRN524327 IBJ524320:IBJ524327 ILF524320:ILF524327 IVB524320:IVB524327 JEX524320:JEX524327 JOT524320:JOT524327 JYP524320:JYP524327 KIL524320:KIL524327 KSH524320:KSH524327 LCD524320:LCD524327 LLZ524320:LLZ524327 LVV524320:LVV524327 MFR524320:MFR524327 MPN524320:MPN524327 MZJ524320:MZJ524327 NJF524320:NJF524327 NTB524320:NTB524327 OCX524320:OCX524327 OMT524320:OMT524327 OWP524320:OWP524327 PGL524320:PGL524327 PQH524320:PQH524327 QAD524320:QAD524327 QJZ524320:QJZ524327 QTV524320:QTV524327 RDR524320:RDR524327 RNN524320:RNN524327 RXJ524320:RXJ524327 SHF524320:SHF524327 SRB524320:SRB524327 TAX524320:TAX524327 TKT524320:TKT524327 TUP524320:TUP524327 UEL524320:UEL524327 UOH524320:UOH524327 UYD524320:UYD524327 VHZ524320:VHZ524327 VRV524320:VRV524327 WBR524320:WBR524327 WLN524320:WLN524327 WVJ524320:WVJ524327 B589856:B589863 IX589856:IX589863 ST589856:ST589863 ACP589856:ACP589863 AML589856:AML589863 AWH589856:AWH589863 BGD589856:BGD589863 BPZ589856:BPZ589863 BZV589856:BZV589863 CJR589856:CJR589863 CTN589856:CTN589863 DDJ589856:DDJ589863 DNF589856:DNF589863 DXB589856:DXB589863 EGX589856:EGX589863 EQT589856:EQT589863 FAP589856:FAP589863 FKL589856:FKL589863 FUH589856:FUH589863 GED589856:GED589863 GNZ589856:GNZ589863 GXV589856:GXV589863 HHR589856:HHR589863 HRN589856:HRN589863 IBJ589856:IBJ589863 ILF589856:ILF589863 IVB589856:IVB589863 JEX589856:JEX589863 JOT589856:JOT589863 JYP589856:JYP589863 KIL589856:KIL589863 KSH589856:KSH589863 LCD589856:LCD589863 LLZ589856:LLZ589863 LVV589856:LVV589863 MFR589856:MFR589863 MPN589856:MPN589863 MZJ589856:MZJ589863 NJF589856:NJF589863 NTB589856:NTB589863 OCX589856:OCX589863 OMT589856:OMT589863 OWP589856:OWP589863 PGL589856:PGL589863 PQH589856:PQH589863 QAD589856:QAD589863 QJZ589856:QJZ589863 QTV589856:QTV589863 RDR589856:RDR589863 RNN589856:RNN589863 RXJ589856:RXJ589863 SHF589856:SHF589863 SRB589856:SRB589863 TAX589856:TAX589863 TKT589856:TKT589863 TUP589856:TUP589863 UEL589856:UEL589863 UOH589856:UOH589863 UYD589856:UYD589863 VHZ589856:VHZ589863 VRV589856:VRV589863 WBR589856:WBR589863 WLN589856:WLN589863 WVJ589856:WVJ589863 B655392:B655399 IX655392:IX655399 ST655392:ST655399 ACP655392:ACP655399 AML655392:AML655399 AWH655392:AWH655399 BGD655392:BGD655399 BPZ655392:BPZ655399 BZV655392:BZV655399 CJR655392:CJR655399 CTN655392:CTN655399 DDJ655392:DDJ655399 DNF655392:DNF655399 DXB655392:DXB655399 EGX655392:EGX655399 EQT655392:EQT655399 FAP655392:FAP655399 FKL655392:FKL655399 FUH655392:FUH655399 GED655392:GED655399 GNZ655392:GNZ655399 GXV655392:GXV655399 HHR655392:HHR655399 HRN655392:HRN655399 IBJ655392:IBJ655399 ILF655392:ILF655399 IVB655392:IVB655399 JEX655392:JEX655399 JOT655392:JOT655399 JYP655392:JYP655399 KIL655392:KIL655399 KSH655392:KSH655399 LCD655392:LCD655399 LLZ655392:LLZ655399 LVV655392:LVV655399 MFR655392:MFR655399 MPN655392:MPN655399 MZJ655392:MZJ655399 NJF655392:NJF655399 NTB655392:NTB655399 OCX655392:OCX655399 OMT655392:OMT655399 OWP655392:OWP655399 PGL655392:PGL655399 PQH655392:PQH655399 QAD655392:QAD655399 QJZ655392:QJZ655399 QTV655392:QTV655399 RDR655392:RDR655399 RNN655392:RNN655399 RXJ655392:RXJ655399 SHF655392:SHF655399 SRB655392:SRB655399 TAX655392:TAX655399 TKT655392:TKT655399 TUP655392:TUP655399 UEL655392:UEL655399 UOH655392:UOH655399 UYD655392:UYD655399 VHZ655392:VHZ655399 VRV655392:VRV655399 WBR655392:WBR655399 WLN655392:WLN655399 WVJ655392:WVJ655399 B720928:B720935 IX720928:IX720935 ST720928:ST720935 ACP720928:ACP720935 AML720928:AML720935 AWH720928:AWH720935 BGD720928:BGD720935 BPZ720928:BPZ720935 BZV720928:BZV720935 CJR720928:CJR720935 CTN720928:CTN720935 DDJ720928:DDJ720935 DNF720928:DNF720935 DXB720928:DXB720935 EGX720928:EGX720935 EQT720928:EQT720935 FAP720928:FAP720935 FKL720928:FKL720935 FUH720928:FUH720935 GED720928:GED720935 GNZ720928:GNZ720935 GXV720928:GXV720935 HHR720928:HHR720935 HRN720928:HRN720935 IBJ720928:IBJ720935 ILF720928:ILF720935 IVB720928:IVB720935 JEX720928:JEX720935 JOT720928:JOT720935 JYP720928:JYP720935 KIL720928:KIL720935 KSH720928:KSH720935 LCD720928:LCD720935 LLZ720928:LLZ720935 LVV720928:LVV720935 MFR720928:MFR720935 MPN720928:MPN720935 MZJ720928:MZJ720935 NJF720928:NJF720935 NTB720928:NTB720935 OCX720928:OCX720935 OMT720928:OMT720935 OWP720928:OWP720935 PGL720928:PGL720935 PQH720928:PQH720935 QAD720928:QAD720935 QJZ720928:QJZ720935 QTV720928:QTV720935 RDR720928:RDR720935 RNN720928:RNN720935 RXJ720928:RXJ720935 SHF720928:SHF720935 SRB720928:SRB720935 TAX720928:TAX720935 TKT720928:TKT720935 TUP720928:TUP720935 UEL720928:UEL720935 UOH720928:UOH720935 UYD720928:UYD720935 VHZ720928:VHZ720935 VRV720928:VRV720935 WBR720928:WBR720935 WLN720928:WLN720935 WVJ720928:WVJ720935 B786464:B786471 IX786464:IX786471 ST786464:ST786471 ACP786464:ACP786471 AML786464:AML786471 AWH786464:AWH786471 BGD786464:BGD786471 BPZ786464:BPZ786471 BZV786464:BZV786471 CJR786464:CJR786471 CTN786464:CTN786471 DDJ786464:DDJ786471 DNF786464:DNF786471 DXB786464:DXB786471 EGX786464:EGX786471 EQT786464:EQT786471 FAP786464:FAP786471 FKL786464:FKL786471 FUH786464:FUH786471 GED786464:GED786471 GNZ786464:GNZ786471 GXV786464:GXV786471 HHR786464:HHR786471 HRN786464:HRN786471 IBJ786464:IBJ786471 ILF786464:ILF786471 IVB786464:IVB786471 JEX786464:JEX786471 JOT786464:JOT786471 JYP786464:JYP786471 KIL786464:KIL786471 KSH786464:KSH786471 LCD786464:LCD786471 LLZ786464:LLZ786471 LVV786464:LVV786471 MFR786464:MFR786471 MPN786464:MPN786471 MZJ786464:MZJ786471 NJF786464:NJF786471 NTB786464:NTB786471 OCX786464:OCX786471 OMT786464:OMT786471 OWP786464:OWP786471 PGL786464:PGL786471 PQH786464:PQH786471 QAD786464:QAD786471 QJZ786464:QJZ786471 QTV786464:QTV786471 RDR786464:RDR786471 RNN786464:RNN786471 RXJ786464:RXJ786471 SHF786464:SHF786471 SRB786464:SRB786471 TAX786464:TAX786471 TKT786464:TKT786471 TUP786464:TUP786471 UEL786464:UEL786471 UOH786464:UOH786471 UYD786464:UYD786471 VHZ786464:VHZ786471 VRV786464:VRV786471 WBR786464:WBR786471 WLN786464:WLN786471 WVJ786464:WVJ786471 B852000:B852007 IX852000:IX852007 ST852000:ST852007 ACP852000:ACP852007 AML852000:AML852007 AWH852000:AWH852007 BGD852000:BGD852007 BPZ852000:BPZ852007 BZV852000:BZV852007 CJR852000:CJR852007 CTN852000:CTN852007 DDJ852000:DDJ852007 DNF852000:DNF852007 DXB852000:DXB852007 EGX852000:EGX852007 EQT852000:EQT852007 FAP852000:FAP852007 FKL852000:FKL852007 FUH852000:FUH852007 GED852000:GED852007 GNZ852000:GNZ852007 GXV852000:GXV852007 HHR852000:HHR852007 HRN852000:HRN852007 IBJ852000:IBJ852007 ILF852000:ILF852007 IVB852000:IVB852007 JEX852000:JEX852007 JOT852000:JOT852007 JYP852000:JYP852007 KIL852000:KIL852007 KSH852000:KSH852007 LCD852000:LCD852007 LLZ852000:LLZ852007 LVV852000:LVV852007 MFR852000:MFR852007 MPN852000:MPN852007 MZJ852000:MZJ852007 NJF852000:NJF852007 NTB852000:NTB852007 OCX852000:OCX852007 OMT852000:OMT852007 OWP852000:OWP852007 PGL852000:PGL852007 PQH852000:PQH852007 QAD852000:QAD852007 QJZ852000:QJZ852007 QTV852000:QTV852007 RDR852000:RDR852007 RNN852000:RNN852007 RXJ852000:RXJ852007 SHF852000:SHF852007 SRB852000:SRB852007 TAX852000:TAX852007 TKT852000:TKT852007 TUP852000:TUP852007 UEL852000:UEL852007 UOH852000:UOH852007 UYD852000:UYD852007 VHZ852000:VHZ852007 VRV852000:VRV852007 WBR852000:WBR852007 WLN852000:WLN852007 WVJ852000:WVJ852007 B917536:B917543 IX917536:IX917543 ST917536:ST917543 ACP917536:ACP917543 AML917536:AML917543 AWH917536:AWH917543 BGD917536:BGD917543 BPZ917536:BPZ917543 BZV917536:BZV917543 CJR917536:CJR917543 CTN917536:CTN917543 DDJ917536:DDJ917543 DNF917536:DNF917543 DXB917536:DXB917543 EGX917536:EGX917543 EQT917536:EQT917543 FAP917536:FAP917543 FKL917536:FKL917543 FUH917536:FUH917543 GED917536:GED917543 GNZ917536:GNZ917543 GXV917536:GXV917543 HHR917536:HHR917543 HRN917536:HRN917543 IBJ917536:IBJ917543 ILF917536:ILF917543 IVB917536:IVB917543 JEX917536:JEX917543 JOT917536:JOT917543 JYP917536:JYP917543 KIL917536:KIL917543 KSH917536:KSH917543 LCD917536:LCD917543 LLZ917536:LLZ917543 LVV917536:LVV917543 MFR917536:MFR917543 MPN917536:MPN917543 MZJ917536:MZJ917543 NJF917536:NJF917543 NTB917536:NTB917543 OCX917536:OCX917543 OMT917536:OMT917543 OWP917536:OWP917543 PGL917536:PGL917543 PQH917536:PQH917543 QAD917536:QAD917543 QJZ917536:QJZ917543 QTV917536:QTV917543 RDR917536:RDR917543 RNN917536:RNN917543 RXJ917536:RXJ917543 SHF917536:SHF917543 SRB917536:SRB917543 TAX917536:TAX917543 TKT917536:TKT917543 TUP917536:TUP917543 UEL917536:UEL917543 UOH917536:UOH917543 UYD917536:UYD917543 VHZ917536:VHZ917543 VRV917536:VRV917543 WBR917536:WBR917543 WLN917536:WLN917543 WVJ917536:WVJ917543 B983072:B983079 IX983072:IX983079 ST983072:ST983079 ACP983072:ACP983079 AML983072:AML983079 AWH983072:AWH983079 BGD983072:BGD983079 BPZ983072:BPZ983079 BZV983072:BZV983079 CJR983072:CJR983079 CTN983072:CTN983079 DDJ983072:DDJ983079 DNF983072:DNF983079 DXB983072:DXB983079 EGX983072:EGX983079 EQT983072:EQT983079 FAP983072:FAP983079 FKL983072:FKL983079 FUH983072:FUH983079 GED983072:GED983079 GNZ983072:GNZ983079 GXV983072:GXV983079 HHR983072:HHR983079 HRN983072:HRN983079 IBJ983072:IBJ983079 ILF983072:ILF983079 IVB983072:IVB983079 JEX983072:JEX983079 JOT983072:JOT983079 JYP983072:JYP983079 KIL983072:KIL983079 KSH983072:KSH983079 LCD983072:LCD983079 LLZ983072:LLZ983079 LVV983072:LVV983079 MFR983072:MFR983079 MPN983072:MPN983079 MZJ983072:MZJ983079 NJF983072:NJF983079 NTB983072:NTB983079 OCX983072:OCX983079 OMT983072:OMT983079 OWP983072:OWP983079 PGL983072:PGL983079 PQH983072:PQH983079 QAD983072:QAD983079 QJZ983072:QJZ983079 QTV983072:QTV983079 RDR983072:RDR983079 RNN983072:RNN983079 RXJ983072:RXJ983079 SHF983072:SHF983079 SRB983072:SRB983079 TAX983072:TAX983079 TKT983072:TKT983079 TUP983072:TUP983079 UEL983072:UEL983079 UOH983072:UOH983079 UYD983072:UYD983079 VHZ983072:VHZ983079 VRV983072:VRV983079 WBR983072:WBR983079 WLN983072:WLN983079 B32">
      <formula1>Valore</formula1>
    </dataValidation>
  </dataValidations>
  <pageMargins left="0.7" right="0.7" top="0.75" bottom="0.75" header="0.3" footer="0.3"/>
  <pageSetup paperSize="9" scale="65" orientation="landscape" r:id="rId1"/>
  <legacyDrawing r:id="rId2"/>
  <extLst xmlns:x14="http://schemas.microsoft.com/office/spreadsheetml/2009/9/main">
    <ext uri="{CCE6A557-97BC-4b89-ADB6-D9C93CAAB3DF}">
      <x14:dataValidations xmlns:xm="http://schemas.microsoft.com/office/excel/2006/main" count="2">
        <x14:dataValidation type="list" allowBlank="1" showInputMessage="1" showErrorMessage="1">
          <x14:formula1>
            <xm:f>Foglio1!$B$2:$B$10</xm:f>
          </x14:formula1>
          <xm:sqref>B33:B39</xm:sqref>
        </x14:dataValidation>
        <x14:dataValidation type="list" allowBlank="1" showInputMessage="1" showErrorMessage="1">
          <x14:formula1>
            <xm:f>Foglio1!$A$2:$A$10</xm:f>
          </x14:formula1>
          <xm:sqref>A33:A39</xm:sqref>
        </x14:dataValidation>
      </x14:dataValidations>
    </ext>
  </extLst>
</worksheet>
</file>

<file path=xl/worksheets/sheet17.xml><?xml version="1.0" encoding="utf-8"?>
<worksheet xmlns="http://schemas.openxmlformats.org/spreadsheetml/2006/main" xmlns:r="http://schemas.openxmlformats.org/officeDocument/2006/relationships">
  <dimension ref="A1:K45"/>
  <sheetViews>
    <sheetView workbookViewId="0">
      <selection activeCell="B2" sqref="B2"/>
    </sheetView>
  </sheetViews>
  <sheetFormatPr defaultRowHeight="12.75"/>
  <cols>
    <col min="1" max="1" width="48.5703125" style="83" customWidth="1"/>
    <col min="2" max="2" width="52.5703125" style="83" customWidth="1"/>
    <col min="3" max="3" width="10.140625" style="83" customWidth="1"/>
    <col min="4" max="4" width="8.85546875" style="83" hidden="1" customWidth="1"/>
    <col min="5" max="5" width="9.28515625" style="83" customWidth="1"/>
    <col min="6" max="10" width="16" style="83" customWidth="1"/>
    <col min="11" max="256" width="9.140625" style="83"/>
    <col min="257" max="257" width="42.42578125" style="83" customWidth="1"/>
    <col min="258" max="258" width="46.42578125" style="83" customWidth="1"/>
    <col min="259" max="259" width="10.140625" style="83" customWidth="1"/>
    <col min="260" max="260" width="8.85546875" style="83" customWidth="1"/>
    <col min="261" max="261" width="9.28515625" style="83" customWidth="1"/>
    <col min="262" max="266" width="16" style="83" customWidth="1"/>
    <col min="267" max="512" width="9.140625" style="83"/>
    <col min="513" max="513" width="42.42578125" style="83" customWidth="1"/>
    <col min="514" max="514" width="46.42578125" style="83" customWidth="1"/>
    <col min="515" max="515" width="10.140625" style="83" customWidth="1"/>
    <col min="516" max="516" width="8.85546875" style="83" customWidth="1"/>
    <col min="517" max="517" width="9.28515625" style="83" customWidth="1"/>
    <col min="518" max="522" width="16" style="83" customWidth="1"/>
    <col min="523" max="768" width="9.140625" style="83"/>
    <col min="769" max="769" width="42.42578125" style="83" customWidth="1"/>
    <col min="770" max="770" width="46.42578125" style="83" customWidth="1"/>
    <col min="771" max="771" width="10.140625" style="83" customWidth="1"/>
    <col min="772" max="772" width="8.85546875" style="83" customWidth="1"/>
    <col min="773" max="773" width="9.28515625" style="83" customWidth="1"/>
    <col min="774" max="778" width="16" style="83" customWidth="1"/>
    <col min="779" max="1024" width="9.140625" style="83"/>
    <col min="1025" max="1025" width="42.42578125" style="83" customWidth="1"/>
    <col min="1026" max="1026" width="46.42578125" style="83" customWidth="1"/>
    <col min="1027" max="1027" width="10.140625" style="83" customWidth="1"/>
    <col min="1028" max="1028" width="8.85546875" style="83" customWidth="1"/>
    <col min="1029" max="1029" width="9.28515625" style="83" customWidth="1"/>
    <col min="1030" max="1034" width="16" style="83" customWidth="1"/>
    <col min="1035" max="1280" width="9.140625" style="83"/>
    <col min="1281" max="1281" width="42.42578125" style="83" customWidth="1"/>
    <col min="1282" max="1282" width="46.42578125" style="83" customWidth="1"/>
    <col min="1283" max="1283" width="10.140625" style="83" customWidth="1"/>
    <col min="1284" max="1284" width="8.85546875" style="83" customWidth="1"/>
    <col min="1285" max="1285" width="9.28515625" style="83" customWidth="1"/>
    <col min="1286" max="1290" width="16" style="83" customWidth="1"/>
    <col min="1291" max="1536" width="9.140625" style="83"/>
    <col min="1537" max="1537" width="42.42578125" style="83" customWidth="1"/>
    <col min="1538" max="1538" width="46.42578125" style="83" customWidth="1"/>
    <col min="1539" max="1539" width="10.140625" style="83" customWidth="1"/>
    <col min="1540" max="1540" width="8.85546875" style="83" customWidth="1"/>
    <col min="1541" max="1541" width="9.28515625" style="83" customWidth="1"/>
    <col min="1542" max="1546" width="16" style="83" customWidth="1"/>
    <col min="1547" max="1792" width="9.140625" style="83"/>
    <col min="1793" max="1793" width="42.42578125" style="83" customWidth="1"/>
    <col min="1794" max="1794" width="46.42578125" style="83" customWidth="1"/>
    <col min="1795" max="1795" width="10.140625" style="83" customWidth="1"/>
    <col min="1796" max="1796" width="8.85546875" style="83" customWidth="1"/>
    <col min="1797" max="1797" width="9.28515625" style="83" customWidth="1"/>
    <col min="1798" max="1802" width="16" style="83" customWidth="1"/>
    <col min="1803" max="2048" width="9.140625" style="83"/>
    <col min="2049" max="2049" width="42.42578125" style="83" customWidth="1"/>
    <col min="2050" max="2050" width="46.42578125" style="83" customWidth="1"/>
    <col min="2051" max="2051" width="10.140625" style="83" customWidth="1"/>
    <col min="2052" max="2052" width="8.85546875" style="83" customWidth="1"/>
    <col min="2053" max="2053" width="9.28515625" style="83" customWidth="1"/>
    <col min="2054" max="2058" width="16" style="83" customWidth="1"/>
    <col min="2059" max="2304" width="9.140625" style="83"/>
    <col min="2305" max="2305" width="42.42578125" style="83" customWidth="1"/>
    <col min="2306" max="2306" width="46.42578125" style="83" customWidth="1"/>
    <col min="2307" max="2307" width="10.140625" style="83" customWidth="1"/>
    <col min="2308" max="2308" width="8.85546875" style="83" customWidth="1"/>
    <col min="2309" max="2309" width="9.28515625" style="83" customWidth="1"/>
    <col min="2310" max="2314" width="16" style="83" customWidth="1"/>
    <col min="2315" max="2560" width="9.140625" style="83"/>
    <col min="2561" max="2561" width="42.42578125" style="83" customWidth="1"/>
    <col min="2562" max="2562" width="46.42578125" style="83" customWidth="1"/>
    <col min="2563" max="2563" width="10.140625" style="83" customWidth="1"/>
    <col min="2564" max="2564" width="8.85546875" style="83" customWidth="1"/>
    <col min="2565" max="2565" width="9.28515625" style="83" customWidth="1"/>
    <col min="2566" max="2570" width="16" style="83" customWidth="1"/>
    <col min="2571" max="2816" width="9.140625" style="83"/>
    <col min="2817" max="2817" width="42.42578125" style="83" customWidth="1"/>
    <col min="2818" max="2818" width="46.42578125" style="83" customWidth="1"/>
    <col min="2819" max="2819" width="10.140625" style="83" customWidth="1"/>
    <col min="2820" max="2820" width="8.85546875" style="83" customWidth="1"/>
    <col min="2821" max="2821" width="9.28515625" style="83" customWidth="1"/>
    <col min="2822" max="2826" width="16" style="83" customWidth="1"/>
    <col min="2827" max="3072" width="9.140625" style="83"/>
    <col min="3073" max="3073" width="42.42578125" style="83" customWidth="1"/>
    <col min="3074" max="3074" width="46.42578125" style="83" customWidth="1"/>
    <col min="3075" max="3075" width="10.140625" style="83" customWidth="1"/>
    <col min="3076" max="3076" width="8.85546875" style="83" customWidth="1"/>
    <col min="3077" max="3077" width="9.28515625" style="83" customWidth="1"/>
    <col min="3078" max="3082" width="16" style="83" customWidth="1"/>
    <col min="3083" max="3328" width="9.140625" style="83"/>
    <col min="3329" max="3329" width="42.42578125" style="83" customWidth="1"/>
    <col min="3330" max="3330" width="46.42578125" style="83" customWidth="1"/>
    <col min="3331" max="3331" width="10.140625" style="83" customWidth="1"/>
    <col min="3332" max="3332" width="8.85546875" style="83" customWidth="1"/>
    <col min="3333" max="3333" width="9.28515625" style="83" customWidth="1"/>
    <col min="3334" max="3338" width="16" style="83" customWidth="1"/>
    <col min="3339" max="3584" width="9.140625" style="83"/>
    <col min="3585" max="3585" width="42.42578125" style="83" customWidth="1"/>
    <col min="3586" max="3586" width="46.42578125" style="83" customWidth="1"/>
    <col min="3587" max="3587" width="10.140625" style="83" customWidth="1"/>
    <col min="3588" max="3588" width="8.85546875" style="83" customWidth="1"/>
    <col min="3589" max="3589" width="9.28515625" style="83" customWidth="1"/>
    <col min="3590" max="3594" width="16" style="83" customWidth="1"/>
    <col min="3595" max="3840" width="9.140625" style="83"/>
    <col min="3841" max="3841" width="42.42578125" style="83" customWidth="1"/>
    <col min="3842" max="3842" width="46.42578125" style="83" customWidth="1"/>
    <col min="3843" max="3843" width="10.140625" style="83" customWidth="1"/>
    <col min="3844" max="3844" width="8.85546875" style="83" customWidth="1"/>
    <col min="3845" max="3845" width="9.28515625" style="83" customWidth="1"/>
    <col min="3846" max="3850" width="16" style="83" customWidth="1"/>
    <col min="3851" max="4096" width="9.140625" style="83"/>
    <col min="4097" max="4097" width="42.42578125" style="83" customWidth="1"/>
    <col min="4098" max="4098" width="46.42578125" style="83" customWidth="1"/>
    <col min="4099" max="4099" width="10.140625" style="83" customWidth="1"/>
    <col min="4100" max="4100" width="8.85546875" style="83" customWidth="1"/>
    <col min="4101" max="4101" width="9.28515625" style="83" customWidth="1"/>
    <col min="4102" max="4106" width="16" style="83" customWidth="1"/>
    <col min="4107" max="4352" width="9.140625" style="83"/>
    <col min="4353" max="4353" width="42.42578125" style="83" customWidth="1"/>
    <col min="4354" max="4354" width="46.42578125" style="83" customWidth="1"/>
    <col min="4355" max="4355" width="10.140625" style="83" customWidth="1"/>
    <col min="4356" max="4356" width="8.85546875" style="83" customWidth="1"/>
    <col min="4357" max="4357" width="9.28515625" style="83" customWidth="1"/>
    <col min="4358" max="4362" width="16" style="83" customWidth="1"/>
    <col min="4363" max="4608" width="9.140625" style="83"/>
    <col min="4609" max="4609" width="42.42578125" style="83" customWidth="1"/>
    <col min="4610" max="4610" width="46.42578125" style="83" customWidth="1"/>
    <col min="4611" max="4611" width="10.140625" style="83" customWidth="1"/>
    <col min="4612" max="4612" width="8.85546875" style="83" customWidth="1"/>
    <col min="4613" max="4613" width="9.28515625" style="83" customWidth="1"/>
    <col min="4614" max="4618" width="16" style="83" customWidth="1"/>
    <col min="4619" max="4864" width="9.140625" style="83"/>
    <col min="4865" max="4865" width="42.42578125" style="83" customWidth="1"/>
    <col min="4866" max="4866" width="46.42578125" style="83" customWidth="1"/>
    <col min="4867" max="4867" width="10.140625" style="83" customWidth="1"/>
    <col min="4868" max="4868" width="8.85546875" style="83" customWidth="1"/>
    <col min="4869" max="4869" width="9.28515625" style="83" customWidth="1"/>
    <col min="4870" max="4874" width="16" style="83" customWidth="1"/>
    <col min="4875" max="5120" width="9.140625" style="83"/>
    <col min="5121" max="5121" width="42.42578125" style="83" customWidth="1"/>
    <col min="5122" max="5122" width="46.42578125" style="83" customWidth="1"/>
    <col min="5123" max="5123" width="10.140625" style="83" customWidth="1"/>
    <col min="5124" max="5124" width="8.85546875" style="83" customWidth="1"/>
    <col min="5125" max="5125" width="9.28515625" style="83" customWidth="1"/>
    <col min="5126" max="5130" width="16" style="83" customWidth="1"/>
    <col min="5131" max="5376" width="9.140625" style="83"/>
    <col min="5377" max="5377" width="42.42578125" style="83" customWidth="1"/>
    <col min="5378" max="5378" width="46.42578125" style="83" customWidth="1"/>
    <col min="5379" max="5379" width="10.140625" style="83" customWidth="1"/>
    <col min="5380" max="5380" width="8.85546875" style="83" customWidth="1"/>
    <col min="5381" max="5381" width="9.28515625" style="83" customWidth="1"/>
    <col min="5382" max="5386" width="16" style="83" customWidth="1"/>
    <col min="5387" max="5632" width="9.140625" style="83"/>
    <col min="5633" max="5633" width="42.42578125" style="83" customWidth="1"/>
    <col min="5634" max="5634" width="46.42578125" style="83" customWidth="1"/>
    <col min="5635" max="5635" width="10.140625" style="83" customWidth="1"/>
    <col min="5636" max="5636" width="8.85546875" style="83" customWidth="1"/>
    <col min="5637" max="5637" width="9.28515625" style="83" customWidth="1"/>
    <col min="5638" max="5642" width="16" style="83" customWidth="1"/>
    <col min="5643" max="5888" width="9.140625" style="83"/>
    <col min="5889" max="5889" width="42.42578125" style="83" customWidth="1"/>
    <col min="5890" max="5890" width="46.42578125" style="83" customWidth="1"/>
    <col min="5891" max="5891" width="10.140625" style="83" customWidth="1"/>
    <col min="5892" max="5892" width="8.85546875" style="83" customWidth="1"/>
    <col min="5893" max="5893" width="9.28515625" style="83" customWidth="1"/>
    <col min="5894" max="5898" width="16" style="83" customWidth="1"/>
    <col min="5899" max="6144" width="9.140625" style="83"/>
    <col min="6145" max="6145" width="42.42578125" style="83" customWidth="1"/>
    <col min="6146" max="6146" width="46.42578125" style="83" customWidth="1"/>
    <col min="6147" max="6147" width="10.140625" style="83" customWidth="1"/>
    <col min="6148" max="6148" width="8.85546875" style="83" customWidth="1"/>
    <col min="6149" max="6149" width="9.28515625" style="83" customWidth="1"/>
    <col min="6150" max="6154" width="16" style="83" customWidth="1"/>
    <col min="6155" max="6400" width="9.140625" style="83"/>
    <col min="6401" max="6401" width="42.42578125" style="83" customWidth="1"/>
    <col min="6402" max="6402" width="46.42578125" style="83" customWidth="1"/>
    <col min="6403" max="6403" width="10.140625" style="83" customWidth="1"/>
    <col min="6404" max="6404" width="8.85546875" style="83" customWidth="1"/>
    <col min="6405" max="6405" width="9.28515625" style="83" customWidth="1"/>
    <col min="6406" max="6410" width="16" style="83" customWidth="1"/>
    <col min="6411" max="6656" width="9.140625" style="83"/>
    <col min="6657" max="6657" width="42.42578125" style="83" customWidth="1"/>
    <col min="6658" max="6658" width="46.42578125" style="83" customWidth="1"/>
    <col min="6659" max="6659" width="10.140625" style="83" customWidth="1"/>
    <col min="6660" max="6660" width="8.85546875" style="83" customWidth="1"/>
    <col min="6661" max="6661" width="9.28515625" style="83" customWidth="1"/>
    <col min="6662" max="6666" width="16" style="83" customWidth="1"/>
    <col min="6667" max="6912" width="9.140625" style="83"/>
    <col min="6913" max="6913" width="42.42578125" style="83" customWidth="1"/>
    <col min="6914" max="6914" width="46.42578125" style="83" customWidth="1"/>
    <col min="6915" max="6915" width="10.140625" style="83" customWidth="1"/>
    <col min="6916" max="6916" width="8.85546875" style="83" customWidth="1"/>
    <col min="6917" max="6917" width="9.28515625" style="83" customWidth="1"/>
    <col min="6918" max="6922" width="16" style="83" customWidth="1"/>
    <col min="6923" max="7168" width="9.140625" style="83"/>
    <col min="7169" max="7169" width="42.42578125" style="83" customWidth="1"/>
    <col min="7170" max="7170" width="46.42578125" style="83" customWidth="1"/>
    <col min="7171" max="7171" width="10.140625" style="83" customWidth="1"/>
    <col min="7172" max="7172" width="8.85546875" style="83" customWidth="1"/>
    <col min="7173" max="7173" width="9.28515625" style="83" customWidth="1"/>
    <col min="7174" max="7178" width="16" style="83" customWidth="1"/>
    <col min="7179" max="7424" width="9.140625" style="83"/>
    <col min="7425" max="7425" width="42.42578125" style="83" customWidth="1"/>
    <col min="7426" max="7426" width="46.42578125" style="83" customWidth="1"/>
    <col min="7427" max="7427" width="10.140625" style="83" customWidth="1"/>
    <col min="7428" max="7428" width="8.85546875" style="83" customWidth="1"/>
    <col min="7429" max="7429" width="9.28515625" style="83" customWidth="1"/>
    <col min="7430" max="7434" width="16" style="83" customWidth="1"/>
    <col min="7435" max="7680" width="9.140625" style="83"/>
    <col min="7681" max="7681" width="42.42578125" style="83" customWidth="1"/>
    <col min="7682" max="7682" width="46.42578125" style="83" customWidth="1"/>
    <col min="7683" max="7683" width="10.140625" style="83" customWidth="1"/>
    <col min="7684" max="7684" width="8.85546875" style="83" customWidth="1"/>
    <col min="7685" max="7685" width="9.28515625" style="83" customWidth="1"/>
    <col min="7686" max="7690" width="16" style="83" customWidth="1"/>
    <col min="7691" max="7936" width="9.140625" style="83"/>
    <col min="7937" max="7937" width="42.42578125" style="83" customWidth="1"/>
    <col min="7938" max="7938" width="46.42578125" style="83" customWidth="1"/>
    <col min="7939" max="7939" width="10.140625" style="83" customWidth="1"/>
    <col min="7940" max="7940" width="8.85546875" style="83" customWidth="1"/>
    <col min="7941" max="7941" width="9.28515625" style="83" customWidth="1"/>
    <col min="7942" max="7946" width="16" style="83" customWidth="1"/>
    <col min="7947" max="8192" width="9.140625" style="83"/>
    <col min="8193" max="8193" width="42.42578125" style="83" customWidth="1"/>
    <col min="8194" max="8194" width="46.42578125" style="83" customWidth="1"/>
    <col min="8195" max="8195" width="10.140625" style="83" customWidth="1"/>
    <col min="8196" max="8196" width="8.85546875" style="83" customWidth="1"/>
    <col min="8197" max="8197" width="9.28515625" style="83" customWidth="1"/>
    <col min="8198" max="8202" width="16" style="83" customWidth="1"/>
    <col min="8203" max="8448" width="9.140625" style="83"/>
    <col min="8449" max="8449" width="42.42578125" style="83" customWidth="1"/>
    <col min="8450" max="8450" width="46.42578125" style="83" customWidth="1"/>
    <col min="8451" max="8451" width="10.140625" style="83" customWidth="1"/>
    <col min="8452" max="8452" width="8.85546875" style="83" customWidth="1"/>
    <col min="8453" max="8453" width="9.28515625" style="83" customWidth="1"/>
    <col min="8454" max="8458" width="16" style="83" customWidth="1"/>
    <col min="8459" max="8704" width="9.140625" style="83"/>
    <col min="8705" max="8705" width="42.42578125" style="83" customWidth="1"/>
    <col min="8706" max="8706" width="46.42578125" style="83" customWidth="1"/>
    <col min="8707" max="8707" width="10.140625" style="83" customWidth="1"/>
    <col min="8708" max="8708" width="8.85546875" style="83" customWidth="1"/>
    <col min="8709" max="8709" width="9.28515625" style="83" customWidth="1"/>
    <col min="8710" max="8714" width="16" style="83" customWidth="1"/>
    <col min="8715" max="8960" width="9.140625" style="83"/>
    <col min="8961" max="8961" width="42.42578125" style="83" customWidth="1"/>
    <col min="8962" max="8962" width="46.42578125" style="83" customWidth="1"/>
    <col min="8963" max="8963" width="10.140625" style="83" customWidth="1"/>
    <col min="8964" max="8964" width="8.85546875" style="83" customWidth="1"/>
    <col min="8965" max="8965" width="9.28515625" style="83" customWidth="1"/>
    <col min="8966" max="8970" width="16" style="83" customWidth="1"/>
    <col min="8971" max="9216" width="9.140625" style="83"/>
    <col min="9217" max="9217" width="42.42578125" style="83" customWidth="1"/>
    <col min="9218" max="9218" width="46.42578125" style="83" customWidth="1"/>
    <col min="9219" max="9219" width="10.140625" style="83" customWidth="1"/>
    <col min="9220" max="9220" width="8.85546875" style="83" customWidth="1"/>
    <col min="9221" max="9221" width="9.28515625" style="83" customWidth="1"/>
    <col min="9222" max="9226" width="16" style="83" customWidth="1"/>
    <col min="9227" max="9472" width="9.140625" style="83"/>
    <col min="9473" max="9473" width="42.42578125" style="83" customWidth="1"/>
    <col min="9474" max="9474" width="46.42578125" style="83" customWidth="1"/>
    <col min="9475" max="9475" width="10.140625" style="83" customWidth="1"/>
    <col min="9476" max="9476" width="8.85546875" style="83" customWidth="1"/>
    <col min="9477" max="9477" width="9.28515625" style="83" customWidth="1"/>
    <col min="9478" max="9482" width="16" style="83" customWidth="1"/>
    <col min="9483" max="9728" width="9.140625" style="83"/>
    <col min="9729" max="9729" width="42.42578125" style="83" customWidth="1"/>
    <col min="9730" max="9730" width="46.42578125" style="83" customWidth="1"/>
    <col min="9731" max="9731" width="10.140625" style="83" customWidth="1"/>
    <col min="9732" max="9732" width="8.85546875" style="83" customWidth="1"/>
    <col min="9733" max="9733" width="9.28515625" style="83" customWidth="1"/>
    <col min="9734" max="9738" width="16" style="83" customWidth="1"/>
    <col min="9739" max="9984" width="9.140625" style="83"/>
    <col min="9985" max="9985" width="42.42578125" style="83" customWidth="1"/>
    <col min="9986" max="9986" width="46.42578125" style="83" customWidth="1"/>
    <col min="9987" max="9987" width="10.140625" style="83" customWidth="1"/>
    <col min="9988" max="9988" width="8.85546875" style="83" customWidth="1"/>
    <col min="9989" max="9989" width="9.28515625" style="83" customWidth="1"/>
    <col min="9990" max="9994" width="16" style="83" customWidth="1"/>
    <col min="9995" max="10240" width="9.140625" style="83"/>
    <col min="10241" max="10241" width="42.42578125" style="83" customWidth="1"/>
    <col min="10242" max="10242" width="46.42578125" style="83" customWidth="1"/>
    <col min="10243" max="10243" width="10.140625" style="83" customWidth="1"/>
    <col min="10244" max="10244" width="8.85546875" style="83" customWidth="1"/>
    <col min="10245" max="10245" width="9.28515625" style="83" customWidth="1"/>
    <col min="10246" max="10250" width="16" style="83" customWidth="1"/>
    <col min="10251" max="10496" width="9.140625" style="83"/>
    <col min="10497" max="10497" width="42.42578125" style="83" customWidth="1"/>
    <col min="10498" max="10498" width="46.42578125" style="83" customWidth="1"/>
    <col min="10499" max="10499" width="10.140625" style="83" customWidth="1"/>
    <col min="10500" max="10500" width="8.85546875" style="83" customWidth="1"/>
    <col min="10501" max="10501" width="9.28515625" style="83" customWidth="1"/>
    <col min="10502" max="10506" width="16" style="83" customWidth="1"/>
    <col min="10507" max="10752" width="9.140625" style="83"/>
    <col min="10753" max="10753" width="42.42578125" style="83" customWidth="1"/>
    <col min="10754" max="10754" width="46.42578125" style="83" customWidth="1"/>
    <col min="10755" max="10755" width="10.140625" style="83" customWidth="1"/>
    <col min="10756" max="10756" width="8.85546875" style="83" customWidth="1"/>
    <col min="10757" max="10757" width="9.28515625" style="83" customWidth="1"/>
    <col min="10758" max="10762" width="16" style="83" customWidth="1"/>
    <col min="10763" max="11008" width="9.140625" style="83"/>
    <col min="11009" max="11009" width="42.42578125" style="83" customWidth="1"/>
    <col min="11010" max="11010" width="46.42578125" style="83" customWidth="1"/>
    <col min="11011" max="11011" width="10.140625" style="83" customWidth="1"/>
    <col min="11012" max="11012" width="8.85546875" style="83" customWidth="1"/>
    <col min="11013" max="11013" width="9.28515625" style="83" customWidth="1"/>
    <col min="11014" max="11018" width="16" style="83" customWidth="1"/>
    <col min="11019" max="11264" width="9.140625" style="83"/>
    <col min="11265" max="11265" width="42.42578125" style="83" customWidth="1"/>
    <col min="11266" max="11266" width="46.42578125" style="83" customWidth="1"/>
    <col min="11267" max="11267" width="10.140625" style="83" customWidth="1"/>
    <col min="11268" max="11268" width="8.85546875" style="83" customWidth="1"/>
    <col min="11269" max="11269" width="9.28515625" style="83" customWidth="1"/>
    <col min="11270" max="11274" width="16" style="83" customWidth="1"/>
    <col min="11275" max="11520" width="9.140625" style="83"/>
    <col min="11521" max="11521" width="42.42578125" style="83" customWidth="1"/>
    <col min="11522" max="11522" width="46.42578125" style="83" customWidth="1"/>
    <col min="11523" max="11523" width="10.140625" style="83" customWidth="1"/>
    <col min="11524" max="11524" width="8.85546875" style="83" customWidth="1"/>
    <col min="11525" max="11525" width="9.28515625" style="83" customWidth="1"/>
    <col min="11526" max="11530" width="16" style="83" customWidth="1"/>
    <col min="11531" max="11776" width="9.140625" style="83"/>
    <col min="11777" max="11777" width="42.42578125" style="83" customWidth="1"/>
    <col min="11778" max="11778" width="46.42578125" style="83" customWidth="1"/>
    <col min="11779" max="11779" width="10.140625" style="83" customWidth="1"/>
    <col min="11780" max="11780" width="8.85546875" style="83" customWidth="1"/>
    <col min="11781" max="11781" width="9.28515625" style="83" customWidth="1"/>
    <col min="11782" max="11786" width="16" style="83" customWidth="1"/>
    <col min="11787" max="12032" width="9.140625" style="83"/>
    <col min="12033" max="12033" width="42.42578125" style="83" customWidth="1"/>
    <col min="12034" max="12034" width="46.42578125" style="83" customWidth="1"/>
    <col min="12035" max="12035" width="10.140625" style="83" customWidth="1"/>
    <col min="12036" max="12036" width="8.85546875" style="83" customWidth="1"/>
    <col min="12037" max="12037" width="9.28515625" style="83" customWidth="1"/>
    <col min="12038" max="12042" width="16" style="83" customWidth="1"/>
    <col min="12043" max="12288" width="9.140625" style="83"/>
    <col min="12289" max="12289" width="42.42578125" style="83" customWidth="1"/>
    <col min="12290" max="12290" width="46.42578125" style="83" customWidth="1"/>
    <col min="12291" max="12291" width="10.140625" style="83" customWidth="1"/>
    <col min="12292" max="12292" width="8.85546875" style="83" customWidth="1"/>
    <col min="12293" max="12293" width="9.28515625" style="83" customWidth="1"/>
    <col min="12294" max="12298" width="16" style="83" customWidth="1"/>
    <col min="12299" max="12544" width="9.140625" style="83"/>
    <col min="12545" max="12545" width="42.42578125" style="83" customWidth="1"/>
    <col min="12546" max="12546" width="46.42578125" style="83" customWidth="1"/>
    <col min="12547" max="12547" width="10.140625" style="83" customWidth="1"/>
    <col min="12548" max="12548" width="8.85546875" style="83" customWidth="1"/>
    <col min="12549" max="12549" width="9.28515625" style="83" customWidth="1"/>
    <col min="12550" max="12554" width="16" style="83" customWidth="1"/>
    <col min="12555" max="12800" width="9.140625" style="83"/>
    <col min="12801" max="12801" width="42.42578125" style="83" customWidth="1"/>
    <col min="12802" max="12802" width="46.42578125" style="83" customWidth="1"/>
    <col min="12803" max="12803" width="10.140625" style="83" customWidth="1"/>
    <col min="12804" max="12804" width="8.85546875" style="83" customWidth="1"/>
    <col min="12805" max="12805" width="9.28515625" style="83" customWidth="1"/>
    <col min="12806" max="12810" width="16" style="83" customWidth="1"/>
    <col min="12811" max="13056" width="9.140625" style="83"/>
    <col min="13057" max="13057" width="42.42578125" style="83" customWidth="1"/>
    <col min="13058" max="13058" width="46.42578125" style="83" customWidth="1"/>
    <col min="13059" max="13059" width="10.140625" style="83" customWidth="1"/>
    <col min="13060" max="13060" width="8.85546875" style="83" customWidth="1"/>
    <col min="13061" max="13061" width="9.28515625" style="83" customWidth="1"/>
    <col min="13062" max="13066" width="16" style="83" customWidth="1"/>
    <col min="13067" max="13312" width="9.140625" style="83"/>
    <col min="13313" max="13313" width="42.42578125" style="83" customWidth="1"/>
    <col min="13314" max="13314" width="46.42578125" style="83" customWidth="1"/>
    <col min="13315" max="13315" width="10.140625" style="83" customWidth="1"/>
    <col min="13316" max="13316" width="8.85546875" style="83" customWidth="1"/>
    <col min="13317" max="13317" width="9.28515625" style="83" customWidth="1"/>
    <col min="13318" max="13322" width="16" style="83" customWidth="1"/>
    <col min="13323" max="13568" width="9.140625" style="83"/>
    <col min="13569" max="13569" width="42.42578125" style="83" customWidth="1"/>
    <col min="13570" max="13570" width="46.42578125" style="83" customWidth="1"/>
    <col min="13571" max="13571" width="10.140625" style="83" customWidth="1"/>
    <col min="13572" max="13572" width="8.85546875" style="83" customWidth="1"/>
    <col min="13573" max="13573" width="9.28515625" style="83" customWidth="1"/>
    <col min="13574" max="13578" width="16" style="83" customWidth="1"/>
    <col min="13579" max="13824" width="9.140625" style="83"/>
    <col min="13825" max="13825" width="42.42578125" style="83" customWidth="1"/>
    <col min="13826" max="13826" width="46.42578125" style="83" customWidth="1"/>
    <col min="13827" max="13827" width="10.140625" style="83" customWidth="1"/>
    <col min="13828" max="13828" width="8.85546875" style="83" customWidth="1"/>
    <col min="13829" max="13829" width="9.28515625" style="83" customWidth="1"/>
    <col min="13830" max="13834" width="16" style="83" customWidth="1"/>
    <col min="13835" max="14080" width="9.140625" style="83"/>
    <col min="14081" max="14081" width="42.42578125" style="83" customWidth="1"/>
    <col min="14082" max="14082" width="46.42578125" style="83" customWidth="1"/>
    <col min="14083" max="14083" width="10.140625" style="83" customWidth="1"/>
    <col min="14084" max="14084" width="8.85546875" style="83" customWidth="1"/>
    <col min="14085" max="14085" width="9.28515625" style="83" customWidth="1"/>
    <col min="14086" max="14090" width="16" style="83" customWidth="1"/>
    <col min="14091" max="14336" width="9.140625" style="83"/>
    <col min="14337" max="14337" width="42.42578125" style="83" customWidth="1"/>
    <col min="14338" max="14338" width="46.42578125" style="83" customWidth="1"/>
    <col min="14339" max="14339" width="10.140625" style="83" customWidth="1"/>
    <col min="14340" max="14340" width="8.85546875" style="83" customWidth="1"/>
    <col min="14341" max="14341" width="9.28515625" style="83" customWidth="1"/>
    <col min="14342" max="14346" width="16" style="83" customWidth="1"/>
    <col min="14347" max="14592" width="9.140625" style="83"/>
    <col min="14593" max="14593" width="42.42578125" style="83" customWidth="1"/>
    <col min="14594" max="14594" width="46.42578125" style="83" customWidth="1"/>
    <col min="14595" max="14595" width="10.140625" style="83" customWidth="1"/>
    <col min="14596" max="14596" width="8.85546875" style="83" customWidth="1"/>
    <col min="14597" max="14597" width="9.28515625" style="83" customWidth="1"/>
    <col min="14598" max="14602" width="16" style="83" customWidth="1"/>
    <col min="14603" max="14848" width="9.140625" style="83"/>
    <col min="14849" max="14849" width="42.42578125" style="83" customWidth="1"/>
    <col min="14850" max="14850" width="46.42578125" style="83" customWidth="1"/>
    <col min="14851" max="14851" width="10.140625" style="83" customWidth="1"/>
    <col min="14852" max="14852" width="8.85546875" style="83" customWidth="1"/>
    <col min="14853" max="14853" width="9.28515625" style="83" customWidth="1"/>
    <col min="14854" max="14858" width="16" style="83" customWidth="1"/>
    <col min="14859" max="15104" width="9.140625" style="83"/>
    <col min="15105" max="15105" width="42.42578125" style="83" customWidth="1"/>
    <col min="15106" max="15106" width="46.42578125" style="83" customWidth="1"/>
    <col min="15107" max="15107" width="10.140625" style="83" customWidth="1"/>
    <col min="15108" max="15108" width="8.85546875" style="83" customWidth="1"/>
    <col min="15109" max="15109" width="9.28515625" style="83" customWidth="1"/>
    <col min="15110" max="15114" width="16" style="83" customWidth="1"/>
    <col min="15115" max="15360" width="9.140625" style="83"/>
    <col min="15361" max="15361" width="42.42578125" style="83" customWidth="1"/>
    <col min="15362" max="15362" width="46.42578125" style="83" customWidth="1"/>
    <col min="15363" max="15363" width="10.140625" style="83" customWidth="1"/>
    <col min="15364" max="15364" width="8.85546875" style="83" customWidth="1"/>
    <col min="15365" max="15365" width="9.28515625" style="83" customWidth="1"/>
    <col min="15366" max="15370" width="16" style="83" customWidth="1"/>
    <col min="15371" max="15616" width="9.140625" style="83"/>
    <col min="15617" max="15617" width="42.42578125" style="83" customWidth="1"/>
    <col min="15618" max="15618" width="46.42578125" style="83" customWidth="1"/>
    <col min="15619" max="15619" width="10.140625" style="83" customWidth="1"/>
    <col min="15620" max="15620" width="8.85546875" style="83" customWidth="1"/>
    <col min="15621" max="15621" width="9.28515625" style="83" customWidth="1"/>
    <col min="15622" max="15626" width="16" style="83" customWidth="1"/>
    <col min="15627" max="15872" width="9.140625" style="83"/>
    <col min="15873" max="15873" width="42.42578125" style="83" customWidth="1"/>
    <col min="15874" max="15874" width="46.42578125" style="83" customWidth="1"/>
    <col min="15875" max="15875" width="10.140625" style="83" customWidth="1"/>
    <col min="15876" max="15876" width="8.85546875" style="83" customWidth="1"/>
    <col min="15877" max="15877" width="9.28515625" style="83" customWidth="1"/>
    <col min="15878" max="15882" width="16" style="83" customWidth="1"/>
    <col min="15883" max="16128" width="9.140625" style="83"/>
    <col min="16129" max="16129" width="42.42578125" style="83" customWidth="1"/>
    <col min="16130" max="16130" width="46.42578125" style="83" customWidth="1"/>
    <col min="16131" max="16131" width="10.140625" style="83" customWidth="1"/>
    <col min="16132" max="16132" width="8.85546875" style="83" customWidth="1"/>
    <col min="16133" max="16133" width="9.28515625" style="83" customWidth="1"/>
    <col min="16134" max="16138" width="16" style="83" customWidth="1"/>
    <col min="16139" max="16384" width="9.140625" style="83"/>
  </cols>
  <sheetData>
    <row r="1" spans="1:10" s="67" customFormat="1" ht="21.75" customHeight="1">
      <c r="A1" s="605" t="str">
        <f>'Elenco P.I.'!B2</f>
        <v>Comune di Arborea</v>
      </c>
      <c r="B1" s="606"/>
      <c r="C1" s="606"/>
      <c r="D1" s="606"/>
      <c r="E1" s="606"/>
      <c r="F1" s="606"/>
      <c r="G1" s="606"/>
      <c r="H1" s="606"/>
      <c r="I1" s="606"/>
      <c r="J1" s="607"/>
    </row>
    <row r="2" spans="1:10" s="67" customFormat="1" ht="19.5" customHeight="1">
      <c r="A2" s="68" t="s">
        <v>0</v>
      </c>
      <c r="B2" s="69"/>
      <c r="C2" s="70"/>
      <c r="D2" s="70"/>
      <c r="E2" s="70"/>
      <c r="F2" s="71" t="s">
        <v>225</v>
      </c>
      <c r="G2" s="71" t="s">
        <v>226</v>
      </c>
      <c r="H2" s="70"/>
      <c r="I2" s="71" t="s">
        <v>227</v>
      </c>
      <c r="J2" s="72"/>
    </row>
    <row r="3" spans="1:10" s="67" customFormat="1" ht="19.5" customHeight="1">
      <c r="A3" s="68" t="s">
        <v>228</v>
      </c>
      <c r="B3" s="73"/>
      <c r="C3" s="70"/>
      <c r="D3" s="70"/>
      <c r="E3" s="70"/>
      <c r="F3" s="74"/>
      <c r="G3" s="74"/>
      <c r="H3" s="70"/>
      <c r="I3" s="75">
        <v>2021</v>
      </c>
      <c r="J3" s="72"/>
    </row>
    <row r="4" spans="1:10" s="67" customFormat="1" ht="19.5" customHeight="1">
      <c r="A4" s="68" t="s">
        <v>229</v>
      </c>
      <c r="B4" s="76"/>
      <c r="C4" s="70"/>
      <c r="D4" s="70"/>
      <c r="E4" s="70"/>
      <c r="F4" s="70"/>
      <c r="G4" s="70"/>
      <c r="H4" s="70"/>
      <c r="I4" s="70"/>
      <c r="J4" s="72"/>
    </row>
    <row r="5" spans="1:10" ht="9.75" customHeight="1">
      <c r="A5" s="77"/>
      <c r="B5" s="78"/>
      <c r="C5" s="79"/>
      <c r="D5" s="79"/>
      <c r="E5" s="79"/>
      <c r="F5" s="79"/>
      <c r="G5" s="80"/>
      <c r="H5" s="81"/>
      <c r="I5" s="81"/>
      <c r="J5" s="82"/>
    </row>
    <row r="6" spans="1:10" ht="12.75" customHeight="1">
      <c r="A6" s="608" t="s">
        <v>230</v>
      </c>
      <c r="B6" s="608"/>
      <c r="C6" s="608"/>
      <c r="D6" s="608"/>
      <c r="E6" s="608"/>
      <c r="F6" s="610" t="s">
        <v>231</v>
      </c>
      <c r="G6" s="610"/>
      <c r="H6" s="610"/>
      <c r="I6" s="610"/>
      <c r="J6" s="610"/>
    </row>
    <row r="7" spans="1:10" ht="15.75" customHeight="1">
      <c r="A7" s="609"/>
      <c r="B7" s="609"/>
      <c r="C7" s="609"/>
      <c r="D7" s="609"/>
      <c r="E7" s="609"/>
      <c r="F7" s="401">
        <v>1</v>
      </c>
      <c r="G7" s="401">
        <v>2</v>
      </c>
      <c r="H7" s="401">
        <v>3</v>
      </c>
      <c r="I7" s="401">
        <v>4</v>
      </c>
      <c r="J7" s="401">
        <v>5</v>
      </c>
    </row>
    <row r="8" spans="1:10" ht="15.75" customHeight="1">
      <c r="A8" s="609"/>
      <c r="B8" s="609"/>
      <c r="C8" s="609"/>
      <c r="D8" s="609"/>
      <c r="E8" s="609"/>
      <c r="F8" s="85" t="s">
        <v>232</v>
      </c>
      <c r="G8" s="85" t="s">
        <v>233</v>
      </c>
      <c r="H8" s="86" t="s">
        <v>234</v>
      </c>
      <c r="I8" s="86" t="s">
        <v>235</v>
      </c>
      <c r="J8" s="86" t="s">
        <v>236</v>
      </c>
    </row>
    <row r="9" spans="1:10" ht="4.5" customHeight="1">
      <c r="A9" s="611"/>
      <c r="B9" s="611"/>
      <c r="C9" s="611"/>
      <c r="D9" s="611"/>
      <c r="E9" s="611"/>
      <c r="F9" s="611"/>
      <c r="G9" s="611"/>
      <c r="H9" s="611"/>
      <c r="I9" s="611"/>
      <c r="J9" s="611"/>
    </row>
    <row r="10" spans="1:10" ht="32.25" customHeight="1">
      <c r="A10" s="87" t="s">
        <v>237</v>
      </c>
      <c r="B10" s="87" t="s">
        <v>238</v>
      </c>
      <c r="C10" s="88" t="s">
        <v>239</v>
      </c>
      <c r="D10" s="88" t="s">
        <v>240</v>
      </c>
      <c r="E10" s="88" t="s">
        <v>241</v>
      </c>
      <c r="F10" s="88" t="s">
        <v>242</v>
      </c>
      <c r="G10" s="88" t="s">
        <v>57</v>
      </c>
      <c r="H10" s="88" t="s">
        <v>243</v>
      </c>
      <c r="I10" s="88" t="s">
        <v>244</v>
      </c>
      <c r="J10" s="88" t="s">
        <v>245</v>
      </c>
    </row>
    <row r="11" spans="1:10" ht="84" customHeight="1">
      <c r="A11" s="89" t="str">
        <f>Tecnico!B16</f>
        <v>Assicurare un'efficace acquisizione, gestione e programmazione delle risorse finanziarie dell'ente al fine di garantire la qualità dei servizi svolti e il rispetto dei piani e dei programmi della politica</v>
      </c>
      <c r="B11" s="90"/>
      <c r="C11" s="91"/>
      <c r="D11" s="92">
        <f t="shared" ref="D11:D20" si="0">E11/100</f>
        <v>0</v>
      </c>
      <c r="E11" s="93"/>
      <c r="F11" s="94" t="str">
        <f>IF(E11&lt;=20,"X","")</f>
        <v>X</v>
      </c>
      <c r="G11" s="94" t="str">
        <f>IF(AND(E11&gt;20,E11&lt;=50),"X","")</f>
        <v/>
      </c>
      <c r="H11" s="94" t="str">
        <f>IF(AND(E11&gt;50,E11&lt;=70),"X","")</f>
        <v/>
      </c>
      <c r="I11" s="94" t="str">
        <f>IF(AND(E11&gt;70,E11&lt;=90),"X","")</f>
        <v/>
      </c>
      <c r="J11" s="94" t="str">
        <f>IF(AND(E11&gt;90,E11&lt;=100),"X","")</f>
        <v/>
      </c>
    </row>
    <row r="12" spans="1:10" ht="104.25" customHeight="1">
      <c r="A12" s="89" t="str">
        <f>Tecnico!B17</f>
        <v>Attuazione delle misure previste dalla normativa  e del PTPC dell'ente in materia di Anticorruzione</v>
      </c>
      <c r="B12" s="96"/>
      <c r="C12" s="91"/>
      <c r="D12" s="92">
        <f t="shared" si="0"/>
        <v>0</v>
      </c>
      <c r="E12" s="93"/>
      <c r="F12" s="94" t="str">
        <f t="shared" ref="F12:F20" si="1">IF(E12&lt;=20,"X","")</f>
        <v>X</v>
      </c>
      <c r="G12" s="94" t="str">
        <f t="shared" ref="G12:G20" si="2">IF(AND(E12&gt;20,E12&lt;=50),"X","")</f>
        <v/>
      </c>
      <c r="H12" s="94" t="str">
        <f t="shared" ref="H12:H20" si="3">IF(AND(E12&gt;50,E12&lt;=70),"X","")</f>
        <v/>
      </c>
      <c r="I12" s="94" t="str">
        <f t="shared" ref="I12:I20" si="4">IF(AND(E12&gt;70,E12&lt;=90),"X","")</f>
        <v/>
      </c>
      <c r="J12" s="94" t="str">
        <f t="shared" ref="J12:J20" si="5">IF(AND(E12&gt;90,E12&lt;=100),"X","")</f>
        <v/>
      </c>
    </row>
    <row r="13" spans="1:10" ht="68.25" customHeight="1">
      <c r="A13" s="89" t="str">
        <f>Tecnico!B18</f>
        <v xml:space="preserve">Attuazione delle misure previste dalla normativa  dell'ente in materia di trasparenza </v>
      </c>
      <c r="B13" s="96"/>
      <c r="C13" s="93"/>
      <c r="D13" s="92">
        <f t="shared" si="0"/>
        <v>0</v>
      </c>
      <c r="E13" s="93"/>
      <c r="F13" s="94" t="str">
        <f t="shared" si="1"/>
        <v>X</v>
      </c>
      <c r="G13" s="94" t="str">
        <f t="shared" si="2"/>
        <v/>
      </c>
      <c r="H13" s="94" t="str">
        <f t="shared" si="3"/>
        <v/>
      </c>
      <c r="I13" s="94" t="str">
        <f t="shared" si="4"/>
        <v/>
      </c>
      <c r="J13" s="94" t="str">
        <f t="shared" si="5"/>
        <v/>
      </c>
    </row>
    <row r="14" spans="1:10" ht="75" customHeight="1">
      <c r="A14" s="89" t="str">
        <f>Tecnico!B19</f>
        <v>Assicurare un elevato standard degli atti amministrativi finalizzato a garantire la legittimità, regolarità e correttezza dell’azione amministrativa nonche di regolarità contabile degli atti mediante l'attuazione dei controlli cosi come previsto nel numero e con le modalità programmate nel regolamento sui controlli interni adottato dall'ente.</v>
      </c>
      <c r="B14" s="96"/>
      <c r="C14" s="93"/>
      <c r="D14" s="92">
        <f t="shared" si="0"/>
        <v>0</v>
      </c>
      <c r="E14" s="93"/>
      <c r="F14" s="94" t="str">
        <f t="shared" si="1"/>
        <v>X</v>
      </c>
      <c r="G14" s="94" t="str">
        <f t="shared" si="2"/>
        <v/>
      </c>
      <c r="H14" s="94" t="str">
        <f t="shared" si="3"/>
        <v/>
      </c>
      <c r="I14" s="94" t="str">
        <f t="shared" si="4"/>
        <v/>
      </c>
      <c r="J14" s="94" t="str">
        <f t="shared" si="5"/>
        <v/>
      </c>
    </row>
    <row r="15" spans="1:10" ht="80.25" customHeight="1">
      <c r="A15" s="89" t="str">
        <f>Tecnico!B20</f>
        <v>Informatizzazione</v>
      </c>
      <c r="B15" s="96"/>
      <c r="C15" s="93"/>
      <c r="D15" s="92">
        <f t="shared" si="0"/>
        <v>0</v>
      </c>
      <c r="E15" s="93"/>
      <c r="F15" s="94" t="str">
        <f t="shared" si="1"/>
        <v>X</v>
      </c>
      <c r="G15" s="94" t="str">
        <f t="shared" si="2"/>
        <v/>
      </c>
      <c r="H15" s="94" t="str">
        <f t="shared" si="3"/>
        <v/>
      </c>
      <c r="I15" s="94" t="str">
        <f t="shared" si="4"/>
        <v/>
      </c>
      <c r="J15" s="94" t="str">
        <f t="shared" si="5"/>
        <v/>
      </c>
    </row>
    <row r="16" spans="1:10" ht="89.25" hidden="1" customHeight="1">
      <c r="A16" s="89">
        <f>Tecnico!B21</f>
        <v>0</v>
      </c>
      <c r="B16" s="96"/>
      <c r="C16" s="93"/>
      <c r="D16" s="92">
        <f t="shared" si="0"/>
        <v>0</v>
      </c>
      <c r="E16" s="93"/>
      <c r="F16" s="94" t="str">
        <f t="shared" si="1"/>
        <v>X</v>
      </c>
      <c r="G16" s="94" t="str">
        <f t="shared" si="2"/>
        <v/>
      </c>
      <c r="H16" s="94" t="str">
        <f t="shared" si="3"/>
        <v/>
      </c>
      <c r="I16" s="94" t="str">
        <f t="shared" si="4"/>
        <v/>
      </c>
      <c r="J16" s="94" t="str">
        <f t="shared" si="5"/>
        <v/>
      </c>
    </row>
    <row r="17" spans="1:10" ht="78" hidden="1" customHeight="1">
      <c r="A17" s="89">
        <f>Tecnico!B22</f>
        <v>0</v>
      </c>
      <c r="B17" s="89"/>
      <c r="C17" s="93"/>
      <c r="D17" s="92">
        <f t="shared" si="0"/>
        <v>0</v>
      </c>
      <c r="E17" s="93"/>
      <c r="F17" s="94" t="str">
        <f t="shared" si="1"/>
        <v>X</v>
      </c>
      <c r="G17" s="94" t="str">
        <f t="shared" si="2"/>
        <v/>
      </c>
      <c r="H17" s="94" t="str">
        <f t="shared" si="3"/>
        <v/>
      </c>
      <c r="I17" s="94" t="str">
        <f t="shared" si="4"/>
        <v/>
      </c>
      <c r="J17" s="94" t="str">
        <f t="shared" si="5"/>
        <v/>
      </c>
    </row>
    <row r="18" spans="1:10" ht="26.25" hidden="1" customHeight="1">
      <c r="A18" s="89">
        <f>Tecnico!B23</f>
        <v>0</v>
      </c>
      <c r="B18" s="96"/>
      <c r="C18" s="93"/>
      <c r="D18" s="92">
        <f t="shared" si="0"/>
        <v>0</v>
      </c>
      <c r="E18" s="93"/>
      <c r="F18" s="94" t="str">
        <f t="shared" si="1"/>
        <v>X</v>
      </c>
      <c r="G18" s="94" t="str">
        <f t="shared" si="2"/>
        <v/>
      </c>
      <c r="H18" s="94" t="str">
        <f t="shared" si="3"/>
        <v/>
      </c>
      <c r="I18" s="94" t="str">
        <f t="shared" si="4"/>
        <v/>
      </c>
      <c r="J18" s="94" t="str">
        <f t="shared" si="5"/>
        <v/>
      </c>
    </row>
    <row r="19" spans="1:10" ht="26.25" hidden="1" customHeight="1">
      <c r="A19" s="89">
        <f>Tecnico!B24</f>
        <v>0</v>
      </c>
      <c r="B19" s="96"/>
      <c r="C19" s="93"/>
      <c r="D19" s="92">
        <f t="shared" si="0"/>
        <v>0</v>
      </c>
      <c r="E19" s="93"/>
      <c r="F19" s="94" t="str">
        <f t="shared" si="1"/>
        <v>X</v>
      </c>
      <c r="G19" s="94" t="str">
        <f t="shared" si="2"/>
        <v/>
      </c>
      <c r="H19" s="94" t="str">
        <f t="shared" si="3"/>
        <v/>
      </c>
      <c r="I19" s="94" t="str">
        <f t="shared" si="4"/>
        <v/>
      </c>
      <c r="J19" s="94" t="str">
        <f t="shared" si="5"/>
        <v/>
      </c>
    </row>
    <row r="20" spans="1:10" ht="26.25" hidden="1" customHeight="1">
      <c r="A20" s="89">
        <f>Tecnico!B25</f>
        <v>0</v>
      </c>
      <c r="B20" s="96"/>
      <c r="C20" s="93"/>
      <c r="D20" s="92">
        <f t="shared" si="0"/>
        <v>0</v>
      </c>
      <c r="E20" s="93"/>
      <c r="F20" s="94" t="str">
        <f t="shared" si="1"/>
        <v>X</v>
      </c>
      <c r="G20" s="94" t="str">
        <f t="shared" si="2"/>
        <v/>
      </c>
      <c r="H20" s="94" t="str">
        <f t="shared" si="3"/>
        <v/>
      </c>
      <c r="I20" s="94" t="str">
        <f t="shared" si="4"/>
        <v/>
      </c>
      <c r="J20" s="94" t="str">
        <f t="shared" si="5"/>
        <v/>
      </c>
    </row>
    <row r="21" spans="1:10">
      <c r="A21" s="97" t="s">
        <v>246</v>
      </c>
      <c r="B21" s="98" t="str">
        <f>IF(C21=60,"Pesatura Adeguata","Pesatura Inadeguata")</f>
        <v>Pesatura Inadeguata</v>
      </c>
      <c r="C21" s="99">
        <f>SUM(C11:C20)</f>
        <v>0</v>
      </c>
      <c r="D21" s="99"/>
      <c r="E21" s="100" t="e">
        <f>SUM(G21:J21)/C21</f>
        <v>#DIV/0!</v>
      </c>
      <c r="F21" s="101"/>
      <c r="G21" s="102">
        <f>IF(G11="x",C11*D11)+IF(G12="x",C12*D12)+IF(G13="x",C13*D13)+IF(G14="x",C14*D14)+IF(G15="x",C15*D15)+IF(G16="x",C16*D16)+IF(G17="x",C17*D17)+IF(G18="x",C18*D18)+IF(G19="x",C19*D19)+IF(G20="x",C20*D20)</f>
        <v>0</v>
      </c>
      <c r="H21" s="102">
        <f>IF(H11="x",C11*D11)+IF(H12="x",C12*D12)+IF(H13="x",C13*D13)+IF(H14="x",C14*D14)+IF(H15="x",C15*D15)+IF(H16="x",C16*D16)+IF(H17="x",C17*D17)+IF(H18="x",C18*D18)+IF(H19="x",C19*D19)+IF(H20="x",C20*D20)</f>
        <v>0</v>
      </c>
      <c r="I21" s="102">
        <f>IF(I11="x",C11*D11)+IF(I12="x",C12*D12)+IF(I13="x",C13*D13)+IF(I14="x",C14*D14)+IF(I15="x",C15*D15)+IF(I16="x",C16*D16)+IF(I17="x",C17*D17)+IF(I18="x",C18*D18)+IF(I19="x",C19*D19)+IF(I20="x",C20*D20)</f>
        <v>0</v>
      </c>
      <c r="J21" s="102">
        <f>IF(J11="x",C11*D11)+IF(J12="x",C12*D12)+IF(J13="x",C13*D13)+IF(J14="x",C14*D14)+IF(J15="x",C15*D15)+IF(J16="x",C16*D16)+IF(J17="x",C17*D17)+IF(J18="x",C18*D18)+IF(J19="x",C19*D19)+IF(J19="x",C19*D19)</f>
        <v>0</v>
      </c>
    </row>
    <row r="22" spans="1:10" ht="3" customHeight="1">
      <c r="A22" s="611"/>
      <c r="B22" s="612"/>
      <c r="C22" s="612"/>
      <c r="D22" s="402"/>
      <c r="E22" s="611"/>
      <c r="F22" s="612"/>
      <c r="G22" s="612"/>
      <c r="H22" s="611"/>
      <c r="I22" s="612"/>
      <c r="J22" s="612"/>
    </row>
    <row r="23" spans="1:10" ht="42" customHeight="1">
      <c r="A23" s="87" t="s">
        <v>247</v>
      </c>
      <c r="B23" s="87" t="s">
        <v>238</v>
      </c>
      <c r="C23" s="88" t="s">
        <v>239</v>
      </c>
      <c r="D23" s="88" t="s">
        <v>240</v>
      </c>
      <c r="E23" s="88" t="s">
        <v>241</v>
      </c>
      <c r="F23" s="88" t="s">
        <v>242</v>
      </c>
      <c r="G23" s="88" t="s">
        <v>57</v>
      </c>
      <c r="H23" s="88" t="s">
        <v>243</v>
      </c>
      <c r="I23" s="88" t="s">
        <v>244</v>
      </c>
      <c r="J23" s="88" t="s">
        <v>245</v>
      </c>
    </row>
    <row r="24" spans="1:10" s="105" customFormat="1" ht="28.5" customHeight="1">
      <c r="A24" s="96" t="str">
        <f>Tecnico!B32</f>
        <v>Garantire il controllo effettivo da parte della stazione appaltante sull’esecuzione delle prestazioni</v>
      </c>
      <c r="B24" s="95"/>
      <c r="C24" s="104">
        <v>20</v>
      </c>
      <c r="D24" s="92">
        <f>E24/100</f>
        <v>0</v>
      </c>
      <c r="E24" s="93"/>
      <c r="F24" s="94" t="str">
        <f t="shared" ref="F24:F34" si="6">IF(E24&lt;=20,"X","")</f>
        <v>X</v>
      </c>
      <c r="G24" s="94" t="str">
        <f t="shared" ref="G24:G34" si="7">IF(AND(E24&gt;20,E24&lt;=50),"X","")</f>
        <v/>
      </c>
      <c r="H24" s="94" t="str">
        <f t="shared" ref="H24:H34" si="8">IF(AND(E24&gt;50,E24&lt;=70),"X","")</f>
        <v/>
      </c>
      <c r="I24" s="94" t="str">
        <f t="shared" ref="I24:I34" si="9">IF(AND(E24&gt;70,E24&lt;=90),"X","")</f>
        <v/>
      </c>
      <c r="J24" s="94" t="str">
        <f>IF(AND(E24&gt;90,E24&lt;=100),"X","")</f>
        <v/>
      </c>
    </row>
    <row r="25" spans="1:10" s="105" customFormat="1" ht="21.75" customHeight="1">
      <c r="A25" s="96"/>
      <c r="B25" s="96"/>
      <c r="C25" s="104"/>
      <c r="D25" s="92">
        <f t="shared" ref="D25:D31" si="10">E25/100</f>
        <v>0</v>
      </c>
      <c r="E25" s="93"/>
      <c r="F25" s="94" t="str">
        <f t="shared" si="6"/>
        <v>X</v>
      </c>
      <c r="G25" s="94" t="str">
        <f t="shared" si="7"/>
        <v/>
      </c>
      <c r="H25" s="94" t="str">
        <f t="shared" si="8"/>
        <v/>
      </c>
      <c r="I25" s="94" t="str">
        <f t="shared" si="9"/>
        <v/>
      </c>
      <c r="J25" s="94" t="str">
        <f t="shared" ref="J25:J31" si="11">IF(AND(E25&gt;90,E25&lt;=100),"X","")</f>
        <v/>
      </c>
    </row>
    <row r="26" spans="1:10" s="105" customFormat="1" ht="27" customHeight="1">
      <c r="A26" s="96"/>
      <c r="B26" s="96"/>
      <c r="C26" s="104"/>
      <c r="D26" s="92">
        <f t="shared" si="10"/>
        <v>0</v>
      </c>
      <c r="E26" s="93"/>
      <c r="F26" s="94" t="str">
        <f t="shared" si="6"/>
        <v>X</v>
      </c>
      <c r="G26" s="94" t="str">
        <f t="shared" si="7"/>
        <v/>
      </c>
      <c r="H26" s="94" t="str">
        <f t="shared" si="8"/>
        <v/>
      </c>
      <c r="I26" s="94" t="str">
        <f t="shared" si="9"/>
        <v/>
      </c>
      <c r="J26" s="94" t="str">
        <f t="shared" si="11"/>
        <v/>
      </c>
    </row>
    <row r="27" spans="1:10" s="105" customFormat="1" ht="27" customHeight="1">
      <c r="A27" s="96"/>
      <c r="B27" s="96"/>
      <c r="C27" s="104"/>
      <c r="D27" s="92">
        <f t="shared" si="10"/>
        <v>0</v>
      </c>
      <c r="E27" s="93"/>
      <c r="F27" s="94" t="str">
        <f t="shared" si="6"/>
        <v>X</v>
      </c>
      <c r="G27" s="94" t="str">
        <f t="shared" si="7"/>
        <v/>
      </c>
      <c r="H27" s="94" t="str">
        <f t="shared" si="8"/>
        <v/>
      </c>
      <c r="I27" s="94" t="str">
        <f t="shared" si="9"/>
        <v/>
      </c>
      <c r="J27" s="94" t="str">
        <f t="shared" si="11"/>
        <v/>
      </c>
    </row>
    <row r="28" spans="1:10" s="105" customFormat="1" ht="27" customHeight="1">
      <c r="A28" s="96"/>
      <c r="B28" s="96"/>
      <c r="C28" s="106"/>
      <c r="D28" s="92">
        <f t="shared" si="10"/>
        <v>0</v>
      </c>
      <c r="E28" s="93"/>
      <c r="F28" s="94" t="str">
        <f t="shared" si="6"/>
        <v>X</v>
      </c>
      <c r="G28" s="94" t="str">
        <f t="shared" si="7"/>
        <v/>
      </c>
      <c r="H28" s="94" t="str">
        <f t="shared" si="8"/>
        <v/>
      </c>
      <c r="I28" s="94" t="str">
        <f t="shared" si="9"/>
        <v/>
      </c>
      <c r="J28" s="94" t="str">
        <f t="shared" si="11"/>
        <v/>
      </c>
    </row>
    <row r="29" spans="1:10" s="105" customFormat="1" ht="27" customHeight="1">
      <c r="A29" s="96"/>
      <c r="B29" s="96"/>
      <c r="C29" s="106"/>
      <c r="D29" s="92">
        <f t="shared" si="10"/>
        <v>0</v>
      </c>
      <c r="E29" s="93"/>
      <c r="F29" s="94" t="str">
        <f t="shared" si="6"/>
        <v>X</v>
      </c>
      <c r="G29" s="94" t="str">
        <f t="shared" si="7"/>
        <v/>
      </c>
      <c r="H29" s="94" t="str">
        <f t="shared" si="8"/>
        <v/>
      </c>
      <c r="I29" s="94" t="str">
        <f t="shared" si="9"/>
        <v/>
      </c>
      <c r="J29" s="94" t="str">
        <f t="shared" si="11"/>
        <v/>
      </c>
    </row>
    <row r="30" spans="1:10" s="105" customFormat="1" ht="27" customHeight="1">
      <c r="A30" s="96"/>
      <c r="B30" s="96"/>
      <c r="C30" s="106"/>
      <c r="D30" s="92">
        <f t="shared" si="10"/>
        <v>0</v>
      </c>
      <c r="E30" s="93"/>
      <c r="F30" s="94" t="str">
        <f t="shared" si="6"/>
        <v>X</v>
      </c>
      <c r="G30" s="94" t="str">
        <f t="shared" si="7"/>
        <v/>
      </c>
      <c r="H30" s="94" t="str">
        <f t="shared" si="8"/>
        <v/>
      </c>
      <c r="I30" s="94" t="str">
        <f t="shared" si="9"/>
        <v/>
      </c>
      <c r="J30" s="94" t="str">
        <f t="shared" si="11"/>
        <v/>
      </c>
    </row>
    <row r="31" spans="1:10" s="105" customFormat="1" ht="27" customHeight="1">
      <c r="A31" s="96"/>
      <c r="B31" s="96"/>
      <c r="C31" s="106"/>
      <c r="D31" s="92">
        <f t="shared" si="10"/>
        <v>0</v>
      </c>
      <c r="E31" s="93"/>
      <c r="F31" s="94" t="str">
        <f t="shared" si="6"/>
        <v>X</v>
      </c>
      <c r="G31" s="94" t="str">
        <f t="shared" si="7"/>
        <v/>
      </c>
      <c r="H31" s="94" t="str">
        <f t="shared" si="8"/>
        <v/>
      </c>
      <c r="I31" s="94" t="str">
        <f t="shared" si="9"/>
        <v/>
      </c>
      <c r="J31" s="94" t="str">
        <f t="shared" si="11"/>
        <v/>
      </c>
    </row>
    <row r="32" spans="1:10" ht="42" customHeight="1">
      <c r="A32" s="401" t="s">
        <v>248</v>
      </c>
      <c r="B32" s="401" t="s">
        <v>249</v>
      </c>
      <c r="C32" s="88" t="s">
        <v>239</v>
      </c>
      <c r="D32" s="88" t="s">
        <v>240</v>
      </c>
      <c r="E32" s="88" t="s">
        <v>241</v>
      </c>
      <c r="F32" s="107" t="s">
        <v>250</v>
      </c>
      <c r="G32" s="107" t="s">
        <v>251</v>
      </c>
      <c r="H32" s="107" t="s">
        <v>252</v>
      </c>
      <c r="I32" s="107" t="s">
        <v>253</v>
      </c>
      <c r="J32" s="107" t="s">
        <v>254</v>
      </c>
    </row>
    <row r="33" spans="1:11" s="105" customFormat="1" ht="49.5" customHeight="1">
      <c r="A33" s="96" t="s">
        <v>317</v>
      </c>
      <c r="B33" s="96" t="s">
        <v>377</v>
      </c>
      <c r="C33" s="106">
        <v>10</v>
      </c>
      <c r="D33" s="92">
        <f>E33/100</f>
        <v>0</v>
      </c>
      <c r="E33" s="93"/>
      <c r="F33" s="94" t="str">
        <f t="shared" si="6"/>
        <v>X</v>
      </c>
      <c r="G33" s="94" t="str">
        <f t="shared" si="7"/>
        <v/>
      </c>
      <c r="H33" s="94" t="str">
        <f t="shared" si="8"/>
        <v/>
      </c>
      <c r="I33" s="94" t="str">
        <f t="shared" si="9"/>
        <v/>
      </c>
      <c r="J33" s="94" t="str">
        <f t="shared" ref="J33:J39" si="12">IF(AND(E33&gt;90,E33&lt;=100),"X","")</f>
        <v/>
      </c>
    </row>
    <row r="34" spans="1:11" s="105" customFormat="1" ht="18.75" customHeight="1">
      <c r="A34" s="96"/>
      <c r="B34" s="96"/>
      <c r="C34" s="106"/>
      <c r="D34" s="92">
        <f t="shared" ref="D34:D39" si="13">E34/100</f>
        <v>0</v>
      </c>
      <c r="E34" s="93"/>
      <c r="F34" s="94" t="str">
        <f t="shared" si="6"/>
        <v>X</v>
      </c>
      <c r="G34" s="94" t="str">
        <f t="shared" si="7"/>
        <v/>
      </c>
      <c r="H34" s="94" t="str">
        <f t="shared" si="8"/>
        <v/>
      </c>
      <c r="I34" s="94" t="str">
        <f t="shared" si="9"/>
        <v/>
      </c>
      <c r="J34" s="94" t="str">
        <f t="shared" si="12"/>
        <v/>
      </c>
    </row>
    <row r="35" spans="1:11" s="105" customFormat="1" ht="18.75" customHeight="1">
      <c r="A35" s="96"/>
      <c r="B35" s="96"/>
      <c r="C35" s="106"/>
      <c r="D35" s="92">
        <f t="shared" si="13"/>
        <v>0</v>
      </c>
      <c r="E35" s="93"/>
      <c r="F35" s="94" t="str">
        <f>IF(E35&lt;=20,"X","")</f>
        <v>X</v>
      </c>
      <c r="G35" s="94" t="str">
        <f>IF(AND(E35&gt;20,E35&lt;=50),"X","")</f>
        <v/>
      </c>
      <c r="H35" s="94" t="str">
        <f>IF(AND(E35&gt;50,E35&lt;=70),"X","")</f>
        <v/>
      </c>
      <c r="I35" s="94" t="str">
        <f>IF(AND(E35&gt;70,E35&lt;=90),"X","")</f>
        <v/>
      </c>
      <c r="J35" s="94" t="str">
        <f t="shared" si="12"/>
        <v/>
      </c>
    </row>
    <row r="36" spans="1:11" s="105" customFormat="1" ht="18.75" customHeight="1">
      <c r="A36" s="96"/>
      <c r="B36" s="96"/>
      <c r="C36" s="106"/>
      <c r="D36" s="92">
        <f t="shared" si="13"/>
        <v>0</v>
      </c>
      <c r="E36" s="93"/>
      <c r="F36" s="94" t="str">
        <f>IF(E36&lt;=20,"X","")</f>
        <v>X</v>
      </c>
      <c r="G36" s="94" t="str">
        <f>IF(AND(E36&gt;20,E36&lt;=50),"X","")</f>
        <v/>
      </c>
      <c r="H36" s="94" t="str">
        <f>IF(AND(E36&gt;50,E36&lt;=70),"X","")</f>
        <v/>
      </c>
      <c r="I36" s="94" t="str">
        <f>IF(AND(E36&gt;70,E36&lt;=90),"X","")</f>
        <v/>
      </c>
      <c r="J36" s="94" t="str">
        <f t="shared" si="12"/>
        <v/>
      </c>
    </row>
    <row r="37" spans="1:11" s="105" customFormat="1" ht="18.75" customHeight="1">
      <c r="A37" s="96"/>
      <c r="B37" s="96"/>
      <c r="C37" s="106"/>
      <c r="D37" s="92">
        <f t="shared" si="13"/>
        <v>0</v>
      </c>
      <c r="E37" s="93"/>
      <c r="F37" s="94" t="str">
        <f>IF(E37&lt;=20,"X","")</f>
        <v>X</v>
      </c>
      <c r="G37" s="94" t="str">
        <f>IF(AND(E37&gt;20,E37&lt;=50),"X","")</f>
        <v/>
      </c>
      <c r="H37" s="94" t="str">
        <f>IF(AND(E37&gt;50,E37&lt;=70),"X","")</f>
        <v/>
      </c>
      <c r="I37" s="94" t="str">
        <f>IF(AND(E37&gt;70,E37&lt;=90),"X","")</f>
        <v/>
      </c>
      <c r="J37" s="94" t="str">
        <f t="shared" si="12"/>
        <v/>
      </c>
    </row>
    <row r="38" spans="1:11" s="105" customFormat="1" ht="18.75" customHeight="1">
      <c r="A38" s="96"/>
      <c r="B38" s="96"/>
      <c r="C38" s="106"/>
      <c r="D38" s="92">
        <f t="shared" si="13"/>
        <v>0</v>
      </c>
      <c r="E38" s="93"/>
      <c r="F38" s="94" t="str">
        <f>IF(E38&lt;=20,"X","")</f>
        <v>X</v>
      </c>
      <c r="G38" s="94" t="str">
        <f>IF(AND(E38&gt;20,E38&lt;=50),"X","")</f>
        <v/>
      </c>
      <c r="H38" s="94" t="str">
        <f>IF(AND(E38&gt;50,E38&lt;=70),"X","")</f>
        <v/>
      </c>
      <c r="I38" s="94" t="str">
        <f>IF(AND(E38&gt;70,E38&lt;=90),"X","")</f>
        <v/>
      </c>
      <c r="J38" s="94" t="str">
        <f t="shared" si="12"/>
        <v/>
      </c>
    </row>
    <row r="39" spans="1:11" s="105" customFormat="1" ht="18.75" customHeight="1">
      <c r="A39" s="96"/>
      <c r="B39" s="96"/>
      <c r="C39" s="106"/>
      <c r="D39" s="92">
        <f t="shared" si="13"/>
        <v>0</v>
      </c>
      <c r="E39" s="93"/>
      <c r="F39" s="94" t="str">
        <f>IF(E39&lt;=20,"X","")</f>
        <v>X</v>
      </c>
      <c r="G39" s="94" t="str">
        <f>IF(AND(E39&gt;20,E39&lt;=50),"X","")</f>
        <v/>
      </c>
      <c r="H39" s="94" t="str">
        <f>IF(AND(E39&gt;50,E39&lt;=70),"X","")</f>
        <v/>
      </c>
      <c r="I39" s="94" t="str">
        <f>IF(AND(E39&gt;70,E39&lt;=90),"X","")</f>
        <v/>
      </c>
      <c r="J39" s="94" t="str">
        <f t="shared" si="12"/>
        <v/>
      </c>
    </row>
    <row r="40" spans="1:11" ht="25.5">
      <c r="A40" s="97" t="s">
        <v>255</v>
      </c>
      <c r="B40" s="98" t="str">
        <f>IF(C40=40,"Pesatura Adeguata","Pesatura Inadeguata")</f>
        <v>Pesatura Inadeguata</v>
      </c>
      <c r="C40" s="106">
        <f>SUM(C24:C35)</f>
        <v>30</v>
      </c>
      <c r="D40" s="401"/>
      <c r="E40" s="100">
        <f>SUM(G40:J40)/C40</f>
        <v>0</v>
      </c>
      <c r="F40" s="108"/>
      <c r="G40" s="109">
        <f>IF(G24="x",C24*D24)+IF(G25="x",C25*D25)+IF(G26="x",C26*D26)+IF(G27="x",C27*D27)+IF(G28="x",C28*D28)+IF(G29="x",C29*D29)+IF(G30="x",C30*D30)+IF(G31="x",C31*D31)+IF(G33="x",C33*D33)+IF(G34="x",C34*D34)+IF(G35="x",C35*D35)+IF(G36="x",C36*D36)+IF(G37="x",C37*D37)+IF(G38="x",C38*D38)+IF(G39="x",C39*D39)</f>
        <v>0</v>
      </c>
      <c r="H40" s="109">
        <f>IF(H24="x",C24*D24)+IF(H25="x",C25*D25)+IF(H26="x",C26*D26)+IF(H27="x",C27*D27)+IF(H28="x",C28*D28)+IF(H29="x",C29*D29)+IF(H30="x",C30*D30)+IF(H31="x",C31*D31)+IF(H33="x",C33*D33)+IF(H34="x",C34*D34)+IF(H35="x",C35*D35)+IF(H36="x",C36*D36)+IF(H37="x",C37*D37)+IF(H38="x",C38*D38)+IF(H39="x",C39*D39)</f>
        <v>0</v>
      </c>
      <c r="I40" s="109">
        <f>IF(I24="x",C24*D24)+IF(I25="x",C25*D25)+IF(I26="x",C26*D26)+IF(I27="x",C27*D27)+IF(I28="x",C28*D28)+IF(I29="x",C29*D29)+IF(I30="x",C30*D30)+IF(I31="x",C31*D31)+IF(I33="x",C33*D33)+IF(I34="x",C34*D34)+IF(I35="x",C35*D35)+IF(I36="x",C36*D36)+IF(I37="x",C37*D37)+IF(I38="x",C38*D38)+IF(I39="x",C39*D39)</f>
        <v>0</v>
      </c>
      <c r="J40" s="109">
        <f>IF(J24="x",C24*D24)+IF(J25="x",C25*D25)+IF(J26="x",C26*D26)+IF(J27="x",C27*D27)+IF(J28="x",C28*D28)+IF(J29="x",C29*D29)+IF(J30="x",C30*D30)+IF(J31="x",C31*D31)+IF(J33="x",C33*D33)+IF(J34="x",C34*D34)+IF(J35="x",C35*D35)+IF(J36="x",C36*D36)+IF(J37="x",C37*D37)+IF(J38="x",C38*D38)+IF(J39="x",C39*D39)</f>
        <v>0</v>
      </c>
    </row>
    <row r="41" spans="1:11" s="117" customFormat="1" ht="18" customHeight="1">
      <c r="A41" s="110"/>
      <c r="B41" s="111"/>
      <c r="C41" s="112"/>
      <c r="D41" s="112" t="s">
        <v>256</v>
      </c>
      <c r="E41" s="113"/>
      <c r="F41" s="114"/>
      <c r="G41" s="114"/>
      <c r="H41" s="114"/>
      <c r="I41" s="114"/>
      <c r="J41" s="115"/>
      <c r="K41" s="116"/>
    </row>
    <row r="42" spans="1:11" ht="16.5" customHeight="1">
      <c r="A42" s="601" t="s">
        <v>257</v>
      </c>
      <c r="B42" s="602"/>
      <c r="C42" s="99">
        <f>SUM(G21:J21)</f>
        <v>0</v>
      </c>
      <c r="D42" s="118">
        <f>C42/60</f>
        <v>0</v>
      </c>
      <c r="E42" s="119"/>
      <c r="F42" s="120"/>
      <c r="G42" s="120"/>
      <c r="H42" s="120"/>
      <c r="I42" s="120"/>
      <c r="J42" s="121"/>
      <c r="K42" s="122"/>
    </row>
    <row r="43" spans="1:11" ht="17.25" customHeight="1">
      <c r="A43" s="123" t="s">
        <v>200</v>
      </c>
      <c r="B43" s="124"/>
      <c r="C43" s="125"/>
      <c r="D43" s="125"/>
      <c r="E43" s="603" t="s">
        <v>258</v>
      </c>
      <c r="F43" s="603"/>
      <c r="G43" s="604"/>
      <c r="H43" s="126">
        <f>C42+C44</f>
        <v>0</v>
      </c>
      <c r="I43" s="125" t="s">
        <v>259</v>
      </c>
      <c r="J43" s="127"/>
      <c r="K43" s="122"/>
    </row>
    <row r="44" spans="1:11" ht="16.5" customHeight="1">
      <c r="A44" s="601" t="s">
        <v>260</v>
      </c>
      <c r="B44" s="602"/>
      <c r="C44" s="99">
        <f>SUM(F40:J40)</f>
        <v>0</v>
      </c>
      <c r="D44" s="118" t="s">
        <v>256</v>
      </c>
      <c r="E44" s="119"/>
      <c r="F44" s="120"/>
      <c r="G44" s="120"/>
      <c r="H44" s="120"/>
      <c r="I44" s="120"/>
      <c r="J44" s="121"/>
      <c r="K44" s="122"/>
    </row>
    <row r="45" spans="1:11" ht="26.25" customHeight="1">
      <c r="A45" s="128"/>
      <c r="B45" s="129"/>
      <c r="C45" s="129"/>
      <c r="D45" s="129"/>
      <c r="E45" s="130"/>
      <c r="F45" s="131"/>
      <c r="G45" s="131"/>
      <c r="H45" s="131"/>
      <c r="I45" s="131"/>
      <c r="J45" s="132"/>
      <c r="K45" s="122"/>
    </row>
  </sheetData>
  <mergeCells count="10">
    <mergeCell ref="A42:B42"/>
    <mergeCell ref="E43:G43"/>
    <mergeCell ref="A44:B44"/>
    <mergeCell ref="A1:J1"/>
    <mergeCell ref="A6:E8"/>
    <mergeCell ref="F6:J6"/>
    <mergeCell ref="A9:J9"/>
    <mergeCell ref="A22:C22"/>
    <mergeCell ref="E22:G22"/>
    <mergeCell ref="H22:J22"/>
  </mergeCells>
  <conditionalFormatting sqref="B21 B40:B41">
    <cfRule type="cellIs" dxfId="185" priority="31" stopIfTrue="1" operator="equal">
      <formula>"Pesatura Inadeguata"</formula>
    </cfRule>
  </conditionalFormatting>
  <conditionalFormatting sqref="F11">
    <cfRule type="cellIs" dxfId="184" priority="30" stopIfTrue="1" operator="equal">
      <formula>"x"</formula>
    </cfRule>
  </conditionalFormatting>
  <conditionalFormatting sqref="G11">
    <cfRule type="cellIs" dxfId="183" priority="27" stopIfTrue="1" operator="equal">
      <formula>"x"</formula>
    </cfRule>
    <cfRule type="cellIs" dxfId="182" priority="29" stopIfTrue="1" operator="equal">
      <formula>"x"</formula>
    </cfRule>
  </conditionalFormatting>
  <conditionalFormatting sqref="H11">
    <cfRule type="cellIs" dxfId="181" priority="28" stopIfTrue="1" operator="equal">
      <formula>"x"</formula>
    </cfRule>
  </conditionalFormatting>
  <conditionalFormatting sqref="I11">
    <cfRule type="cellIs" dxfId="180" priority="26" stopIfTrue="1" operator="equal">
      <formula>"x"</formula>
    </cfRule>
  </conditionalFormatting>
  <conditionalFormatting sqref="J11">
    <cfRule type="cellIs" dxfId="179" priority="25" stopIfTrue="1" operator="equal">
      <formula>"x"</formula>
    </cfRule>
  </conditionalFormatting>
  <conditionalFormatting sqref="F12">
    <cfRule type="cellIs" dxfId="178" priority="24" stopIfTrue="1" operator="equal">
      <formula>"x"</formula>
    </cfRule>
  </conditionalFormatting>
  <conditionalFormatting sqref="G12">
    <cfRule type="cellIs" dxfId="177" priority="21" stopIfTrue="1" operator="equal">
      <formula>"x"</formula>
    </cfRule>
    <cfRule type="cellIs" dxfId="176" priority="23" stopIfTrue="1" operator="equal">
      <formula>"x"</formula>
    </cfRule>
  </conditionalFormatting>
  <conditionalFormatting sqref="H12">
    <cfRule type="cellIs" dxfId="175" priority="22" stopIfTrue="1" operator="equal">
      <formula>"x"</formula>
    </cfRule>
  </conditionalFormatting>
  <conditionalFormatting sqref="I12">
    <cfRule type="cellIs" dxfId="174" priority="20" stopIfTrue="1" operator="equal">
      <formula>"x"</formula>
    </cfRule>
  </conditionalFormatting>
  <conditionalFormatting sqref="J12">
    <cfRule type="cellIs" dxfId="173" priority="19" stopIfTrue="1" operator="equal">
      <formula>"x"</formula>
    </cfRule>
  </conditionalFormatting>
  <conditionalFormatting sqref="F24:F31">
    <cfRule type="cellIs" dxfId="172" priority="18" stopIfTrue="1" operator="equal">
      <formula>"x"</formula>
    </cfRule>
  </conditionalFormatting>
  <conditionalFormatting sqref="G24:G31">
    <cfRule type="cellIs" dxfId="171" priority="15" stopIfTrue="1" operator="equal">
      <formula>"x"</formula>
    </cfRule>
    <cfRule type="cellIs" dxfId="170" priority="17" stopIfTrue="1" operator="equal">
      <formula>"x"</formula>
    </cfRule>
  </conditionalFormatting>
  <conditionalFormatting sqref="H24:H31">
    <cfRule type="cellIs" dxfId="169" priority="16" stopIfTrue="1" operator="equal">
      <formula>"x"</formula>
    </cfRule>
  </conditionalFormatting>
  <conditionalFormatting sqref="I24:I31">
    <cfRule type="cellIs" dxfId="168" priority="14" stopIfTrue="1" operator="equal">
      <formula>"x"</formula>
    </cfRule>
  </conditionalFormatting>
  <conditionalFormatting sqref="J24:J31">
    <cfRule type="cellIs" dxfId="167" priority="13" stopIfTrue="1" operator="equal">
      <formula>"x"</formula>
    </cfRule>
  </conditionalFormatting>
  <conditionalFormatting sqref="F33:F39">
    <cfRule type="cellIs" dxfId="166" priority="12" stopIfTrue="1" operator="equal">
      <formula>"x"</formula>
    </cfRule>
  </conditionalFormatting>
  <conditionalFormatting sqref="G33:G39">
    <cfRule type="cellIs" dxfId="165" priority="9" stopIfTrue="1" operator="equal">
      <formula>"x"</formula>
    </cfRule>
    <cfRule type="cellIs" dxfId="164" priority="11" stopIfTrue="1" operator="equal">
      <formula>"x"</formula>
    </cfRule>
  </conditionalFormatting>
  <conditionalFormatting sqref="H33:H39">
    <cfRule type="cellIs" dxfId="163" priority="10" stopIfTrue="1" operator="equal">
      <formula>"x"</formula>
    </cfRule>
  </conditionalFormatting>
  <conditionalFormatting sqref="I33:I39">
    <cfRule type="cellIs" dxfId="162" priority="8" stopIfTrue="1" operator="equal">
      <formula>"x"</formula>
    </cfRule>
  </conditionalFormatting>
  <conditionalFormatting sqref="J33:J39">
    <cfRule type="cellIs" dxfId="161" priority="7" stopIfTrue="1" operator="equal">
      <formula>"x"</formula>
    </cfRule>
  </conditionalFormatting>
  <conditionalFormatting sqref="F13:F20">
    <cfRule type="cellIs" dxfId="160" priority="6" stopIfTrue="1" operator="equal">
      <formula>"x"</formula>
    </cfRule>
  </conditionalFormatting>
  <conditionalFormatting sqref="G13:G20">
    <cfRule type="cellIs" dxfId="159" priority="3" stopIfTrue="1" operator="equal">
      <formula>"x"</formula>
    </cfRule>
    <cfRule type="cellIs" dxfId="158" priority="5" stopIfTrue="1" operator="equal">
      <formula>"x"</formula>
    </cfRule>
  </conditionalFormatting>
  <conditionalFormatting sqref="H13:H20">
    <cfRule type="cellIs" dxfId="157" priority="4" stopIfTrue="1" operator="equal">
      <formula>"x"</formula>
    </cfRule>
  </conditionalFormatting>
  <conditionalFormatting sqref="I13:I20">
    <cfRule type="cellIs" dxfId="156" priority="2" stopIfTrue="1" operator="equal">
      <formula>"x"</formula>
    </cfRule>
  </conditionalFormatting>
  <conditionalFormatting sqref="J13:J20">
    <cfRule type="cellIs" dxfId="155" priority="1" stopIfTrue="1" operator="equal">
      <formula>"x"</formula>
    </cfRule>
  </conditionalFormatting>
  <dataValidations count="2">
    <dataValidation type="list" allowBlank="1" showInputMessage="1" showErrorMessage="1" sqref="WVJ983072:WVJ983079 IX32:IX39 ST32:ST39 ACP32:ACP39 AML32:AML39 AWH32:AWH39 BGD32:BGD39 BPZ32:BPZ39 BZV32:BZV39 CJR32:CJR39 CTN32:CTN39 DDJ32:DDJ39 DNF32:DNF39 DXB32:DXB39 EGX32:EGX39 EQT32:EQT39 FAP32:FAP39 FKL32:FKL39 FUH32:FUH39 GED32:GED39 GNZ32:GNZ39 GXV32:GXV39 HHR32:HHR39 HRN32:HRN39 IBJ32:IBJ39 ILF32:ILF39 IVB32:IVB39 JEX32:JEX39 JOT32:JOT39 JYP32:JYP39 KIL32:KIL39 KSH32:KSH39 LCD32:LCD39 LLZ32:LLZ39 LVV32:LVV39 MFR32:MFR39 MPN32:MPN39 MZJ32:MZJ39 NJF32:NJF39 NTB32:NTB39 OCX32:OCX39 OMT32:OMT39 OWP32:OWP39 PGL32:PGL39 PQH32:PQH39 QAD32:QAD39 QJZ32:QJZ39 QTV32:QTV39 RDR32:RDR39 RNN32:RNN39 RXJ32:RXJ39 SHF32:SHF39 SRB32:SRB39 TAX32:TAX39 TKT32:TKT39 TUP32:TUP39 UEL32:UEL39 UOH32:UOH39 UYD32:UYD39 VHZ32:VHZ39 VRV32:VRV39 WBR32:WBR39 WLN32:WLN39 WVJ32:WVJ39 B65568:B65575 IX65568:IX65575 ST65568:ST65575 ACP65568:ACP65575 AML65568:AML65575 AWH65568:AWH65575 BGD65568:BGD65575 BPZ65568:BPZ65575 BZV65568:BZV65575 CJR65568:CJR65575 CTN65568:CTN65575 DDJ65568:DDJ65575 DNF65568:DNF65575 DXB65568:DXB65575 EGX65568:EGX65575 EQT65568:EQT65575 FAP65568:FAP65575 FKL65568:FKL65575 FUH65568:FUH65575 GED65568:GED65575 GNZ65568:GNZ65575 GXV65568:GXV65575 HHR65568:HHR65575 HRN65568:HRN65575 IBJ65568:IBJ65575 ILF65568:ILF65575 IVB65568:IVB65575 JEX65568:JEX65575 JOT65568:JOT65575 JYP65568:JYP65575 KIL65568:KIL65575 KSH65568:KSH65575 LCD65568:LCD65575 LLZ65568:LLZ65575 LVV65568:LVV65575 MFR65568:MFR65575 MPN65568:MPN65575 MZJ65568:MZJ65575 NJF65568:NJF65575 NTB65568:NTB65575 OCX65568:OCX65575 OMT65568:OMT65575 OWP65568:OWP65575 PGL65568:PGL65575 PQH65568:PQH65575 QAD65568:QAD65575 QJZ65568:QJZ65575 QTV65568:QTV65575 RDR65568:RDR65575 RNN65568:RNN65575 RXJ65568:RXJ65575 SHF65568:SHF65575 SRB65568:SRB65575 TAX65568:TAX65575 TKT65568:TKT65575 TUP65568:TUP65575 UEL65568:UEL65575 UOH65568:UOH65575 UYD65568:UYD65575 VHZ65568:VHZ65575 VRV65568:VRV65575 WBR65568:WBR65575 WLN65568:WLN65575 WVJ65568:WVJ65575 B131104:B131111 IX131104:IX131111 ST131104:ST131111 ACP131104:ACP131111 AML131104:AML131111 AWH131104:AWH131111 BGD131104:BGD131111 BPZ131104:BPZ131111 BZV131104:BZV131111 CJR131104:CJR131111 CTN131104:CTN131111 DDJ131104:DDJ131111 DNF131104:DNF131111 DXB131104:DXB131111 EGX131104:EGX131111 EQT131104:EQT131111 FAP131104:FAP131111 FKL131104:FKL131111 FUH131104:FUH131111 GED131104:GED131111 GNZ131104:GNZ131111 GXV131104:GXV131111 HHR131104:HHR131111 HRN131104:HRN131111 IBJ131104:IBJ131111 ILF131104:ILF131111 IVB131104:IVB131111 JEX131104:JEX131111 JOT131104:JOT131111 JYP131104:JYP131111 KIL131104:KIL131111 KSH131104:KSH131111 LCD131104:LCD131111 LLZ131104:LLZ131111 LVV131104:LVV131111 MFR131104:MFR131111 MPN131104:MPN131111 MZJ131104:MZJ131111 NJF131104:NJF131111 NTB131104:NTB131111 OCX131104:OCX131111 OMT131104:OMT131111 OWP131104:OWP131111 PGL131104:PGL131111 PQH131104:PQH131111 QAD131104:QAD131111 QJZ131104:QJZ131111 QTV131104:QTV131111 RDR131104:RDR131111 RNN131104:RNN131111 RXJ131104:RXJ131111 SHF131104:SHF131111 SRB131104:SRB131111 TAX131104:TAX131111 TKT131104:TKT131111 TUP131104:TUP131111 UEL131104:UEL131111 UOH131104:UOH131111 UYD131104:UYD131111 VHZ131104:VHZ131111 VRV131104:VRV131111 WBR131104:WBR131111 WLN131104:WLN131111 WVJ131104:WVJ131111 B196640:B196647 IX196640:IX196647 ST196640:ST196647 ACP196640:ACP196647 AML196640:AML196647 AWH196640:AWH196647 BGD196640:BGD196647 BPZ196640:BPZ196647 BZV196640:BZV196647 CJR196640:CJR196647 CTN196640:CTN196647 DDJ196640:DDJ196647 DNF196640:DNF196647 DXB196640:DXB196647 EGX196640:EGX196647 EQT196640:EQT196647 FAP196640:FAP196647 FKL196640:FKL196647 FUH196640:FUH196647 GED196640:GED196647 GNZ196640:GNZ196647 GXV196640:GXV196647 HHR196640:HHR196647 HRN196640:HRN196647 IBJ196640:IBJ196647 ILF196640:ILF196647 IVB196640:IVB196647 JEX196640:JEX196647 JOT196640:JOT196647 JYP196640:JYP196647 KIL196640:KIL196647 KSH196640:KSH196647 LCD196640:LCD196647 LLZ196640:LLZ196647 LVV196640:LVV196647 MFR196640:MFR196647 MPN196640:MPN196647 MZJ196640:MZJ196647 NJF196640:NJF196647 NTB196640:NTB196647 OCX196640:OCX196647 OMT196640:OMT196647 OWP196640:OWP196647 PGL196640:PGL196647 PQH196640:PQH196647 QAD196640:QAD196647 QJZ196640:QJZ196647 QTV196640:QTV196647 RDR196640:RDR196647 RNN196640:RNN196647 RXJ196640:RXJ196647 SHF196640:SHF196647 SRB196640:SRB196647 TAX196640:TAX196647 TKT196640:TKT196647 TUP196640:TUP196647 UEL196640:UEL196647 UOH196640:UOH196647 UYD196640:UYD196647 VHZ196640:VHZ196647 VRV196640:VRV196647 WBR196640:WBR196647 WLN196640:WLN196647 WVJ196640:WVJ196647 B262176:B262183 IX262176:IX262183 ST262176:ST262183 ACP262176:ACP262183 AML262176:AML262183 AWH262176:AWH262183 BGD262176:BGD262183 BPZ262176:BPZ262183 BZV262176:BZV262183 CJR262176:CJR262183 CTN262176:CTN262183 DDJ262176:DDJ262183 DNF262176:DNF262183 DXB262176:DXB262183 EGX262176:EGX262183 EQT262176:EQT262183 FAP262176:FAP262183 FKL262176:FKL262183 FUH262176:FUH262183 GED262176:GED262183 GNZ262176:GNZ262183 GXV262176:GXV262183 HHR262176:HHR262183 HRN262176:HRN262183 IBJ262176:IBJ262183 ILF262176:ILF262183 IVB262176:IVB262183 JEX262176:JEX262183 JOT262176:JOT262183 JYP262176:JYP262183 KIL262176:KIL262183 KSH262176:KSH262183 LCD262176:LCD262183 LLZ262176:LLZ262183 LVV262176:LVV262183 MFR262176:MFR262183 MPN262176:MPN262183 MZJ262176:MZJ262183 NJF262176:NJF262183 NTB262176:NTB262183 OCX262176:OCX262183 OMT262176:OMT262183 OWP262176:OWP262183 PGL262176:PGL262183 PQH262176:PQH262183 QAD262176:QAD262183 QJZ262176:QJZ262183 QTV262176:QTV262183 RDR262176:RDR262183 RNN262176:RNN262183 RXJ262176:RXJ262183 SHF262176:SHF262183 SRB262176:SRB262183 TAX262176:TAX262183 TKT262176:TKT262183 TUP262176:TUP262183 UEL262176:UEL262183 UOH262176:UOH262183 UYD262176:UYD262183 VHZ262176:VHZ262183 VRV262176:VRV262183 WBR262176:WBR262183 WLN262176:WLN262183 WVJ262176:WVJ262183 B327712:B327719 IX327712:IX327719 ST327712:ST327719 ACP327712:ACP327719 AML327712:AML327719 AWH327712:AWH327719 BGD327712:BGD327719 BPZ327712:BPZ327719 BZV327712:BZV327719 CJR327712:CJR327719 CTN327712:CTN327719 DDJ327712:DDJ327719 DNF327712:DNF327719 DXB327712:DXB327719 EGX327712:EGX327719 EQT327712:EQT327719 FAP327712:FAP327719 FKL327712:FKL327719 FUH327712:FUH327719 GED327712:GED327719 GNZ327712:GNZ327719 GXV327712:GXV327719 HHR327712:HHR327719 HRN327712:HRN327719 IBJ327712:IBJ327719 ILF327712:ILF327719 IVB327712:IVB327719 JEX327712:JEX327719 JOT327712:JOT327719 JYP327712:JYP327719 KIL327712:KIL327719 KSH327712:KSH327719 LCD327712:LCD327719 LLZ327712:LLZ327719 LVV327712:LVV327719 MFR327712:MFR327719 MPN327712:MPN327719 MZJ327712:MZJ327719 NJF327712:NJF327719 NTB327712:NTB327719 OCX327712:OCX327719 OMT327712:OMT327719 OWP327712:OWP327719 PGL327712:PGL327719 PQH327712:PQH327719 QAD327712:QAD327719 QJZ327712:QJZ327719 QTV327712:QTV327719 RDR327712:RDR327719 RNN327712:RNN327719 RXJ327712:RXJ327719 SHF327712:SHF327719 SRB327712:SRB327719 TAX327712:TAX327719 TKT327712:TKT327719 TUP327712:TUP327719 UEL327712:UEL327719 UOH327712:UOH327719 UYD327712:UYD327719 VHZ327712:VHZ327719 VRV327712:VRV327719 WBR327712:WBR327719 WLN327712:WLN327719 WVJ327712:WVJ327719 B393248:B393255 IX393248:IX393255 ST393248:ST393255 ACP393248:ACP393255 AML393248:AML393255 AWH393248:AWH393255 BGD393248:BGD393255 BPZ393248:BPZ393255 BZV393248:BZV393255 CJR393248:CJR393255 CTN393248:CTN393255 DDJ393248:DDJ393255 DNF393248:DNF393255 DXB393248:DXB393255 EGX393248:EGX393255 EQT393248:EQT393255 FAP393248:FAP393255 FKL393248:FKL393255 FUH393248:FUH393255 GED393248:GED393255 GNZ393248:GNZ393255 GXV393248:GXV393255 HHR393248:HHR393255 HRN393248:HRN393255 IBJ393248:IBJ393255 ILF393248:ILF393255 IVB393248:IVB393255 JEX393248:JEX393255 JOT393248:JOT393255 JYP393248:JYP393255 KIL393248:KIL393255 KSH393248:KSH393255 LCD393248:LCD393255 LLZ393248:LLZ393255 LVV393248:LVV393255 MFR393248:MFR393255 MPN393248:MPN393255 MZJ393248:MZJ393255 NJF393248:NJF393255 NTB393248:NTB393255 OCX393248:OCX393255 OMT393248:OMT393255 OWP393248:OWP393255 PGL393248:PGL393255 PQH393248:PQH393255 QAD393248:QAD393255 QJZ393248:QJZ393255 QTV393248:QTV393255 RDR393248:RDR393255 RNN393248:RNN393255 RXJ393248:RXJ393255 SHF393248:SHF393255 SRB393248:SRB393255 TAX393248:TAX393255 TKT393248:TKT393255 TUP393248:TUP393255 UEL393248:UEL393255 UOH393248:UOH393255 UYD393248:UYD393255 VHZ393248:VHZ393255 VRV393248:VRV393255 WBR393248:WBR393255 WLN393248:WLN393255 WVJ393248:WVJ393255 B458784:B458791 IX458784:IX458791 ST458784:ST458791 ACP458784:ACP458791 AML458784:AML458791 AWH458784:AWH458791 BGD458784:BGD458791 BPZ458784:BPZ458791 BZV458784:BZV458791 CJR458784:CJR458791 CTN458784:CTN458791 DDJ458784:DDJ458791 DNF458784:DNF458791 DXB458784:DXB458791 EGX458784:EGX458791 EQT458784:EQT458791 FAP458784:FAP458791 FKL458784:FKL458791 FUH458784:FUH458791 GED458784:GED458791 GNZ458784:GNZ458791 GXV458784:GXV458791 HHR458784:HHR458791 HRN458784:HRN458791 IBJ458784:IBJ458791 ILF458784:ILF458791 IVB458784:IVB458791 JEX458784:JEX458791 JOT458784:JOT458791 JYP458784:JYP458791 KIL458784:KIL458791 KSH458784:KSH458791 LCD458784:LCD458791 LLZ458784:LLZ458791 LVV458784:LVV458791 MFR458784:MFR458791 MPN458784:MPN458791 MZJ458784:MZJ458791 NJF458784:NJF458791 NTB458784:NTB458791 OCX458784:OCX458791 OMT458784:OMT458791 OWP458784:OWP458791 PGL458784:PGL458791 PQH458784:PQH458791 QAD458784:QAD458791 QJZ458784:QJZ458791 QTV458784:QTV458791 RDR458784:RDR458791 RNN458784:RNN458791 RXJ458784:RXJ458791 SHF458784:SHF458791 SRB458784:SRB458791 TAX458784:TAX458791 TKT458784:TKT458791 TUP458784:TUP458791 UEL458784:UEL458791 UOH458784:UOH458791 UYD458784:UYD458791 VHZ458784:VHZ458791 VRV458784:VRV458791 WBR458784:WBR458791 WLN458784:WLN458791 WVJ458784:WVJ458791 B524320:B524327 IX524320:IX524327 ST524320:ST524327 ACP524320:ACP524327 AML524320:AML524327 AWH524320:AWH524327 BGD524320:BGD524327 BPZ524320:BPZ524327 BZV524320:BZV524327 CJR524320:CJR524327 CTN524320:CTN524327 DDJ524320:DDJ524327 DNF524320:DNF524327 DXB524320:DXB524327 EGX524320:EGX524327 EQT524320:EQT524327 FAP524320:FAP524327 FKL524320:FKL524327 FUH524320:FUH524327 GED524320:GED524327 GNZ524320:GNZ524327 GXV524320:GXV524327 HHR524320:HHR524327 HRN524320:HRN524327 IBJ524320:IBJ524327 ILF524320:ILF524327 IVB524320:IVB524327 JEX524320:JEX524327 JOT524320:JOT524327 JYP524320:JYP524327 KIL524320:KIL524327 KSH524320:KSH524327 LCD524320:LCD524327 LLZ524320:LLZ524327 LVV524320:LVV524327 MFR524320:MFR524327 MPN524320:MPN524327 MZJ524320:MZJ524327 NJF524320:NJF524327 NTB524320:NTB524327 OCX524320:OCX524327 OMT524320:OMT524327 OWP524320:OWP524327 PGL524320:PGL524327 PQH524320:PQH524327 QAD524320:QAD524327 QJZ524320:QJZ524327 QTV524320:QTV524327 RDR524320:RDR524327 RNN524320:RNN524327 RXJ524320:RXJ524327 SHF524320:SHF524327 SRB524320:SRB524327 TAX524320:TAX524327 TKT524320:TKT524327 TUP524320:TUP524327 UEL524320:UEL524327 UOH524320:UOH524327 UYD524320:UYD524327 VHZ524320:VHZ524327 VRV524320:VRV524327 WBR524320:WBR524327 WLN524320:WLN524327 WVJ524320:WVJ524327 B589856:B589863 IX589856:IX589863 ST589856:ST589863 ACP589856:ACP589863 AML589856:AML589863 AWH589856:AWH589863 BGD589856:BGD589863 BPZ589856:BPZ589863 BZV589856:BZV589863 CJR589856:CJR589863 CTN589856:CTN589863 DDJ589856:DDJ589863 DNF589856:DNF589863 DXB589856:DXB589863 EGX589856:EGX589863 EQT589856:EQT589863 FAP589856:FAP589863 FKL589856:FKL589863 FUH589856:FUH589863 GED589856:GED589863 GNZ589856:GNZ589863 GXV589856:GXV589863 HHR589856:HHR589863 HRN589856:HRN589863 IBJ589856:IBJ589863 ILF589856:ILF589863 IVB589856:IVB589863 JEX589856:JEX589863 JOT589856:JOT589863 JYP589856:JYP589863 KIL589856:KIL589863 KSH589856:KSH589863 LCD589856:LCD589863 LLZ589856:LLZ589863 LVV589856:LVV589863 MFR589856:MFR589863 MPN589856:MPN589863 MZJ589856:MZJ589863 NJF589856:NJF589863 NTB589856:NTB589863 OCX589856:OCX589863 OMT589856:OMT589863 OWP589856:OWP589863 PGL589856:PGL589863 PQH589856:PQH589863 QAD589856:QAD589863 QJZ589856:QJZ589863 QTV589856:QTV589863 RDR589856:RDR589863 RNN589856:RNN589863 RXJ589856:RXJ589863 SHF589856:SHF589863 SRB589856:SRB589863 TAX589856:TAX589863 TKT589856:TKT589863 TUP589856:TUP589863 UEL589856:UEL589863 UOH589856:UOH589863 UYD589856:UYD589863 VHZ589856:VHZ589863 VRV589856:VRV589863 WBR589856:WBR589863 WLN589856:WLN589863 WVJ589856:WVJ589863 B655392:B655399 IX655392:IX655399 ST655392:ST655399 ACP655392:ACP655399 AML655392:AML655399 AWH655392:AWH655399 BGD655392:BGD655399 BPZ655392:BPZ655399 BZV655392:BZV655399 CJR655392:CJR655399 CTN655392:CTN655399 DDJ655392:DDJ655399 DNF655392:DNF655399 DXB655392:DXB655399 EGX655392:EGX655399 EQT655392:EQT655399 FAP655392:FAP655399 FKL655392:FKL655399 FUH655392:FUH655399 GED655392:GED655399 GNZ655392:GNZ655399 GXV655392:GXV655399 HHR655392:HHR655399 HRN655392:HRN655399 IBJ655392:IBJ655399 ILF655392:ILF655399 IVB655392:IVB655399 JEX655392:JEX655399 JOT655392:JOT655399 JYP655392:JYP655399 KIL655392:KIL655399 KSH655392:KSH655399 LCD655392:LCD655399 LLZ655392:LLZ655399 LVV655392:LVV655399 MFR655392:MFR655399 MPN655392:MPN655399 MZJ655392:MZJ655399 NJF655392:NJF655399 NTB655392:NTB655399 OCX655392:OCX655399 OMT655392:OMT655399 OWP655392:OWP655399 PGL655392:PGL655399 PQH655392:PQH655399 QAD655392:QAD655399 QJZ655392:QJZ655399 QTV655392:QTV655399 RDR655392:RDR655399 RNN655392:RNN655399 RXJ655392:RXJ655399 SHF655392:SHF655399 SRB655392:SRB655399 TAX655392:TAX655399 TKT655392:TKT655399 TUP655392:TUP655399 UEL655392:UEL655399 UOH655392:UOH655399 UYD655392:UYD655399 VHZ655392:VHZ655399 VRV655392:VRV655399 WBR655392:WBR655399 WLN655392:WLN655399 WVJ655392:WVJ655399 B720928:B720935 IX720928:IX720935 ST720928:ST720935 ACP720928:ACP720935 AML720928:AML720935 AWH720928:AWH720935 BGD720928:BGD720935 BPZ720928:BPZ720935 BZV720928:BZV720935 CJR720928:CJR720935 CTN720928:CTN720935 DDJ720928:DDJ720935 DNF720928:DNF720935 DXB720928:DXB720935 EGX720928:EGX720935 EQT720928:EQT720935 FAP720928:FAP720935 FKL720928:FKL720935 FUH720928:FUH720935 GED720928:GED720935 GNZ720928:GNZ720935 GXV720928:GXV720935 HHR720928:HHR720935 HRN720928:HRN720935 IBJ720928:IBJ720935 ILF720928:ILF720935 IVB720928:IVB720935 JEX720928:JEX720935 JOT720928:JOT720935 JYP720928:JYP720935 KIL720928:KIL720935 KSH720928:KSH720935 LCD720928:LCD720935 LLZ720928:LLZ720935 LVV720928:LVV720935 MFR720928:MFR720935 MPN720928:MPN720935 MZJ720928:MZJ720935 NJF720928:NJF720935 NTB720928:NTB720935 OCX720928:OCX720935 OMT720928:OMT720935 OWP720928:OWP720935 PGL720928:PGL720935 PQH720928:PQH720935 QAD720928:QAD720935 QJZ720928:QJZ720935 QTV720928:QTV720935 RDR720928:RDR720935 RNN720928:RNN720935 RXJ720928:RXJ720935 SHF720928:SHF720935 SRB720928:SRB720935 TAX720928:TAX720935 TKT720928:TKT720935 TUP720928:TUP720935 UEL720928:UEL720935 UOH720928:UOH720935 UYD720928:UYD720935 VHZ720928:VHZ720935 VRV720928:VRV720935 WBR720928:WBR720935 WLN720928:WLN720935 WVJ720928:WVJ720935 B786464:B786471 IX786464:IX786471 ST786464:ST786471 ACP786464:ACP786471 AML786464:AML786471 AWH786464:AWH786471 BGD786464:BGD786471 BPZ786464:BPZ786471 BZV786464:BZV786471 CJR786464:CJR786471 CTN786464:CTN786471 DDJ786464:DDJ786471 DNF786464:DNF786471 DXB786464:DXB786471 EGX786464:EGX786471 EQT786464:EQT786471 FAP786464:FAP786471 FKL786464:FKL786471 FUH786464:FUH786471 GED786464:GED786471 GNZ786464:GNZ786471 GXV786464:GXV786471 HHR786464:HHR786471 HRN786464:HRN786471 IBJ786464:IBJ786471 ILF786464:ILF786471 IVB786464:IVB786471 JEX786464:JEX786471 JOT786464:JOT786471 JYP786464:JYP786471 KIL786464:KIL786471 KSH786464:KSH786471 LCD786464:LCD786471 LLZ786464:LLZ786471 LVV786464:LVV786471 MFR786464:MFR786471 MPN786464:MPN786471 MZJ786464:MZJ786471 NJF786464:NJF786471 NTB786464:NTB786471 OCX786464:OCX786471 OMT786464:OMT786471 OWP786464:OWP786471 PGL786464:PGL786471 PQH786464:PQH786471 QAD786464:QAD786471 QJZ786464:QJZ786471 QTV786464:QTV786471 RDR786464:RDR786471 RNN786464:RNN786471 RXJ786464:RXJ786471 SHF786464:SHF786471 SRB786464:SRB786471 TAX786464:TAX786471 TKT786464:TKT786471 TUP786464:TUP786471 UEL786464:UEL786471 UOH786464:UOH786471 UYD786464:UYD786471 VHZ786464:VHZ786471 VRV786464:VRV786471 WBR786464:WBR786471 WLN786464:WLN786471 WVJ786464:WVJ786471 B852000:B852007 IX852000:IX852007 ST852000:ST852007 ACP852000:ACP852007 AML852000:AML852007 AWH852000:AWH852007 BGD852000:BGD852007 BPZ852000:BPZ852007 BZV852000:BZV852007 CJR852000:CJR852007 CTN852000:CTN852007 DDJ852000:DDJ852007 DNF852000:DNF852007 DXB852000:DXB852007 EGX852000:EGX852007 EQT852000:EQT852007 FAP852000:FAP852007 FKL852000:FKL852007 FUH852000:FUH852007 GED852000:GED852007 GNZ852000:GNZ852007 GXV852000:GXV852007 HHR852000:HHR852007 HRN852000:HRN852007 IBJ852000:IBJ852007 ILF852000:ILF852007 IVB852000:IVB852007 JEX852000:JEX852007 JOT852000:JOT852007 JYP852000:JYP852007 KIL852000:KIL852007 KSH852000:KSH852007 LCD852000:LCD852007 LLZ852000:LLZ852007 LVV852000:LVV852007 MFR852000:MFR852007 MPN852000:MPN852007 MZJ852000:MZJ852007 NJF852000:NJF852007 NTB852000:NTB852007 OCX852000:OCX852007 OMT852000:OMT852007 OWP852000:OWP852007 PGL852000:PGL852007 PQH852000:PQH852007 QAD852000:QAD852007 QJZ852000:QJZ852007 QTV852000:QTV852007 RDR852000:RDR852007 RNN852000:RNN852007 RXJ852000:RXJ852007 SHF852000:SHF852007 SRB852000:SRB852007 TAX852000:TAX852007 TKT852000:TKT852007 TUP852000:TUP852007 UEL852000:UEL852007 UOH852000:UOH852007 UYD852000:UYD852007 VHZ852000:VHZ852007 VRV852000:VRV852007 WBR852000:WBR852007 WLN852000:WLN852007 WVJ852000:WVJ852007 B917536:B917543 IX917536:IX917543 ST917536:ST917543 ACP917536:ACP917543 AML917536:AML917543 AWH917536:AWH917543 BGD917536:BGD917543 BPZ917536:BPZ917543 BZV917536:BZV917543 CJR917536:CJR917543 CTN917536:CTN917543 DDJ917536:DDJ917543 DNF917536:DNF917543 DXB917536:DXB917543 EGX917536:EGX917543 EQT917536:EQT917543 FAP917536:FAP917543 FKL917536:FKL917543 FUH917536:FUH917543 GED917536:GED917543 GNZ917536:GNZ917543 GXV917536:GXV917543 HHR917536:HHR917543 HRN917536:HRN917543 IBJ917536:IBJ917543 ILF917536:ILF917543 IVB917536:IVB917543 JEX917536:JEX917543 JOT917536:JOT917543 JYP917536:JYP917543 KIL917536:KIL917543 KSH917536:KSH917543 LCD917536:LCD917543 LLZ917536:LLZ917543 LVV917536:LVV917543 MFR917536:MFR917543 MPN917536:MPN917543 MZJ917536:MZJ917543 NJF917536:NJF917543 NTB917536:NTB917543 OCX917536:OCX917543 OMT917536:OMT917543 OWP917536:OWP917543 PGL917536:PGL917543 PQH917536:PQH917543 QAD917536:QAD917543 QJZ917536:QJZ917543 QTV917536:QTV917543 RDR917536:RDR917543 RNN917536:RNN917543 RXJ917536:RXJ917543 SHF917536:SHF917543 SRB917536:SRB917543 TAX917536:TAX917543 TKT917536:TKT917543 TUP917536:TUP917543 UEL917536:UEL917543 UOH917536:UOH917543 UYD917536:UYD917543 VHZ917536:VHZ917543 VRV917536:VRV917543 WBR917536:WBR917543 WLN917536:WLN917543 WVJ917536:WVJ917543 B983072:B983079 IX983072:IX983079 ST983072:ST983079 ACP983072:ACP983079 AML983072:AML983079 AWH983072:AWH983079 BGD983072:BGD983079 BPZ983072:BPZ983079 BZV983072:BZV983079 CJR983072:CJR983079 CTN983072:CTN983079 DDJ983072:DDJ983079 DNF983072:DNF983079 DXB983072:DXB983079 EGX983072:EGX983079 EQT983072:EQT983079 FAP983072:FAP983079 FKL983072:FKL983079 FUH983072:FUH983079 GED983072:GED983079 GNZ983072:GNZ983079 GXV983072:GXV983079 HHR983072:HHR983079 HRN983072:HRN983079 IBJ983072:IBJ983079 ILF983072:ILF983079 IVB983072:IVB983079 JEX983072:JEX983079 JOT983072:JOT983079 JYP983072:JYP983079 KIL983072:KIL983079 KSH983072:KSH983079 LCD983072:LCD983079 LLZ983072:LLZ983079 LVV983072:LVV983079 MFR983072:MFR983079 MPN983072:MPN983079 MZJ983072:MZJ983079 NJF983072:NJF983079 NTB983072:NTB983079 OCX983072:OCX983079 OMT983072:OMT983079 OWP983072:OWP983079 PGL983072:PGL983079 PQH983072:PQH983079 QAD983072:QAD983079 QJZ983072:QJZ983079 QTV983072:QTV983079 RDR983072:RDR983079 RNN983072:RNN983079 RXJ983072:RXJ983079 SHF983072:SHF983079 SRB983072:SRB983079 TAX983072:TAX983079 TKT983072:TKT983079 TUP983072:TUP983079 UEL983072:UEL983079 UOH983072:UOH983079 UYD983072:UYD983079 VHZ983072:VHZ983079 VRV983072:VRV983079 WBR983072:WBR983079 WLN983072:WLN983079 B32">
      <formula1>Valore</formula1>
    </dataValidation>
    <dataValidation type="list" allowBlank="1" showInputMessage="1" showErrorMessage="1" sqref="WVI983072:WVI983079 IW32:IW39 SS32:SS39 ACO32:ACO39 AMK32:AMK39 AWG32:AWG39 BGC32:BGC39 BPY32:BPY39 BZU32:BZU39 CJQ32:CJQ39 CTM32:CTM39 DDI32:DDI39 DNE32:DNE39 DXA32:DXA39 EGW32:EGW39 EQS32:EQS39 FAO32:FAO39 FKK32:FKK39 FUG32:FUG39 GEC32:GEC39 GNY32:GNY39 GXU32:GXU39 HHQ32:HHQ39 HRM32:HRM39 IBI32:IBI39 ILE32:ILE39 IVA32:IVA39 JEW32:JEW39 JOS32:JOS39 JYO32:JYO39 KIK32:KIK39 KSG32:KSG39 LCC32:LCC39 LLY32:LLY39 LVU32:LVU39 MFQ32:MFQ39 MPM32:MPM39 MZI32:MZI39 NJE32:NJE39 NTA32:NTA39 OCW32:OCW39 OMS32:OMS39 OWO32:OWO39 PGK32:PGK39 PQG32:PQG39 QAC32:QAC39 QJY32:QJY39 QTU32:QTU39 RDQ32:RDQ39 RNM32:RNM39 RXI32:RXI39 SHE32:SHE39 SRA32:SRA39 TAW32:TAW39 TKS32:TKS39 TUO32:TUO39 UEK32:UEK39 UOG32:UOG39 UYC32:UYC39 VHY32:VHY39 VRU32:VRU39 WBQ32:WBQ39 WLM32:WLM39 WVI32:WVI39 A65568:A65575 IW65568:IW65575 SS65568:SS65575 ACO65568:ACO65575 AMK65568:AMK65575 AWG65568:AWG65575 BGC65568:BGC65575 BPY65568:BPY65575 BZU65568:BZU65575 CJQ65568:CJQ65575 CTM65568:CTM65575 DDI65568:DDI65575 DNE65568:DNE65575 DXA65568:DXA65575 EGW65568:EGW65575 EQS65568:EQS65575 FAO65568:FAO65575 FKK65568:FKK65575 FUG65568:FUG65575 GEC65568:GEC65575 GNY65568:GNY65575 GXU65568:GXU65575 HHQ65568:HHQ65575 HRM65568:HRM65575 IBI65568:IBI65575 ILE65568:ILE65575 IVA65568:IVA65575 JEW65568:JEW65575 JOS65568:JOS65575 JYO65568:JYO65575 KIK65568:KIK65575 KSG65568:KSG65575 LCC65568:LCC65575 LLY65568:LLY65575 LVU65568:LVU65575 MFQ65568:MFQ65575 MPM65568:MPM65575 MZI65568:MZI65575 NJE65568:NJE65575 NTA65568:NTA65575 OCW65568:OCW65575 OMS65568:OMS65575 OWO65568:OWO65575 PGK65568:PGK65575 PQG65568:PQG65575 QAC65568:QAC65575 QJY65568:QJY65575 QTU65568:QTU65575 RDQ65568:RDQ65575 RNM65568:RNM65575 RXI65568:RXI65575 SHE65568:SHE65575 SRA65568:SRA65575 TAW65568:TAW65575 TKS65568:TKS65575 TUO65568:TUO65575 UEK65568:UEK65575 UOG65568:UOG65575 UYC65568:UYC65575 VHY65568:VHY65575 VRU65568:VRU65575 WBQ65568:WBQ65575 WLM65568:WLM65575 WVI65568:WVI65575 A131104:A131111 IW131104:IW131111 SS131104:SS131111 ACO131104:ACO131111 AMK131104:AMK131111 AWG131104:AWG131111 BGC131104:BGC131111 BPY131104:BPY131111 BZU131104:BZU131111 CJQ131104:CJQ131111 CTM131104:CTM131111 DDI131104:DDI131111 DNE131104:DNE131111 DXA131104:DXA131111 EGW131104:EGW131111 EQS131104:EQS131111 FAO131104:FAO131111 FKK131104:FKK131111 FUG131104:FUG131111 GEC131104:GEC131111 GNY131104:GNY131111 GXU131104:GXU131111 HHQ131104:HHQ131111 HRM131104:HRM131111 IBI131104:IBI131111 ILE131104:ILE131111 IVA131104:IVA131111 JEW131104:JEW131111 JOS131104:JOS131111 JYO131104:JYO131111 KIK131104:KIK131111 KSG131104:KSG131111 LCC131104:LCC131111 LLY131104:LLY131111 LVU131104:LVU131111 MFQ131104:MFQ131111 MPM131104:MPM131111 MZI131104:MZI131111 NJE131104:NJE131111 NTA131104:NTA131111 OCW131104:OCW131111 OMS131104:OMS131111 OWO131104:OWO131111 PGK131104:PGK131111 PQG131104:PQG131111 QAC131104:QAC131111 QJY131104:QJY131111 QTU131104:QTU131111 RDQ131104:RDQ131111 RNM131104:RNM131111 RXI131104:RXI131111 SHE131104:SHE131111 SRA131104:SRA131111 TAW131104:TAW131111 TKS131104:TKS131111 TUO131104:TUO131111 UEK131104:UEK131111 UOG131104:UOG131111 UYC131104:UYC131111 VHY131104:VHY131111 VRU131104:VRU131111 WBQ131104:WBQ131111 WLM131104:WLM131111 WVI131104:WVI131111 A196640:A196647 IW196640:IW196647 SS196640:SS196647 ACO196640:ACO196647 AMK196640:AMK196647 AWG196640:AWG196647 BGC196640:BGC196647 BPY196640:BPY196647 BZU196640:BZU196647 CJQ196640:CJQ196647 CTM196640:CTM196647 DDI196640:DDI196647 DNE196640:DNE196647 DXA196640:DXA196647 EGW196640:EGW196647 EQS196640:EQS196647 FAO196640:FAO196647 FKK196640:FKK196647 FUG196640:FUG196647 GEC196640:GEC196647 GNY196640:GNY196647 GXU196640:GXU196647 HHQ196640:HHQ196647 HRM196640:HRM196647 IBI196640:IBI196647 ILE196640:ILE196647 IVA196640:IVA196647 JEW196640:JEW196647 JOS196640:JOS196647 JYO196640:JYO196647 KIK196640:KIK196647 KSG196640:KSG196647 LCC196640:LCC196647 LLY196640:LLY196647 LVU196640:LVU196647 MFQ196640:MFQ196647 MPM196640:MPM196647 MZI196640:MZI196647 NJE196640:NJE196647 NTA196640:NTA196647 OCW196640:OCW196647 OMS196640:OMS196647 OWO196640:OWO196647 PGK196640:PGK196647 PQG196640:PQG196647 QAC196640:QAC196647 QJY196640:QJY196647 QTU196640:QTU196647 RDQ196640:RDQ196647 RNM196640:RNM196647 RXI196640:RXI196647 SHE196640:SHE196647 SRA196640:SRA196647 TAW196640:TAW196647 TKS196640:TKS196647 TUO196640:TUO196647 UEK196640:UEK196647 UOG196640:UOG196647 UYC196640:UYC196647 VHY196640:VHY196647 VRU196640:VRU196647 WBQ196640:WBQ196647 WLM196640:WLM196647 WVI196640:WVI196647 A262176:A262183 IW262176:IW262183 SS262176:SS262183 ACO262176:ACO262183 AMK262176:AMK262183 AWG262176:AWG262183 BGC262176:BGC262183 BPY262176:BPY262183 BZU262176:BZU262183 CJQ262176:CJQ262183 CTM262176:CTM262183 DDI262176:DDI262183 DNE262176:DNE262183 DXA262176:DXA262183 EGW262176:EGW262183 EQS262176:EQS262183 FAO262176:FAO262183 FKK262176:FKK262183 FUG262176:FUG262183 GEC262176:GEC262183 GNY262176:GNY262183 GXU262176:GXU262183 HHQ262176:HHQ262183 HRM262176:HRM262183 IBI262176:IBI262183 ILE262176:ILE262183 IVA262176:IVA262183 JEW262176:JEW262183 JOS262176:JOS262183 JYO262176:JYO262183 KIK262176:KIK262183 KSG262176:KSG262183 LCC262176:LCC262183 LLY262176:LLY262183 LVU262176:LVU262183 MFQ262176:MFQ262183 MPM262176:MPM262183 MZI262176:MZI262183 NJE262176:NJE262183 NTA262176:NTA262183 OCW262176:OCW262183 OMS262176:OMS262183 OWO262176:OWO262183 PGK262176:PGK262183 PQG262176:PQG262183 QAC262176:QAC262183 QJY262176:QJY262183 QTU262176:QTU262183 RDQ262176:RDQ262183 RNM262176:RNM262183 RXI262176:RXI262183 SHE262176:SHE262183 SRA262176:SRA262183 TAW262176:TAW262183 TKS262176:TKS262183 TUO262176:TUO262183 UEK262176:UEK262183 UOG262176:UOG262183 UYC262176:UYC262183 VHY262176:VHY262183 VRU262176:VRU262183 WBQ262176:WBQ262183 WLM262176:WLM262183 WVI262176:WVI262183 A327712:A327719 IW327712:IW327719 SS327712:SS327719 ACO327712:ACO327719 AMK327712:AMK327719 AWG327712:AWG327719 BGC327712:BGC327719 BPY327712:BPY327719 BZU327712:BZU327719 CJQ327712:CJQ327719 CTM327712:CTM327719 DDI327712:DDI327719 DNE327712:DNE327719 DXA327712:DXA327719 EGW327712:EGW327719 EQS327712:EQS327719 FAO327712:FAO327719 FKK327712:FKK327719 FUG327712:FUG327719 GEC327712:GEC327719 GNY327712:GNY327719 GXU327712:GXU327719 HHQ327712:HHQ327719 HRM327712:HRM327719 IBI327712:IBI327719 ILE327712:ILE327719 IVA327712:IVA327719 JEW327712:JEW327719 JOS327712:JOS327719 JYO327712:JYO327719 KIK327712:KIK327719 KSG327712:KSG327719 LCC327712:LCC327719 LLY327712:LLY327719 LVU327712:LVU327719 MFQ327712:MFQ327719 MPM327712:MPM327719 MZI327712:MZI327719 NJE327712:NJE327719 NTA327712:NTA327719 OCW327712:OCW327719 OMS327712:OMS327719 OWO327712:OWO327719 PGK327712:PGK327719 PQG327712:PQG327719 QAC327712:QAC327719 QJY327712:QJY327719 QTU327712:QTU327719 RDQ327712:RDQ327719 RNM327712:RNM327719 RXI327712:RXI327719 SHE327712:SHE327719 SRA327712:SRA327719 TAW327712:TAW327719 TKS327712:TKS327719 TUO327712:TUO327719 UEK327712:UEK327719 UOG327712:UOG327719 UYC327712:UYC327719 VHY327712:VHY327719 VRU327712:VRU327719 WBQ327712:WBQ327719 WLM327712:WLM327719 WVI327712:WVI327719 A393248:A393255 IW393248:IW393255 SS393248:SS393255 ACO393248:ACO393255 AMK393248:AMK393255 AWG393248:AWG393255 BGC393248:BGC393255 BPY393248:BPY393255 BZU393248:BZU393255 CJQ393248:CJQ393255 CTM393248:CTM393255 DDI393248:DDI393255 DNE393248:DNE393255 DXA393248:DXA393255 EGW393248:EGW393255 EQS393248:EQS393255 FAO393248:FAO393255 FKK393248:FKK393255 FUG393248:FUG393255 GEC393248:GEC393255 GNY393248:GNY393255 GXU393248:GXU393255 HHQ393248:HHQ393255 HRM393248:HRM393255 IBI393248:IBI393255 ILE393248:ILE393255 IVA393248:IVA393255 JEW393248:JEW393255 JOS393248:JOS393255 JYO393248:JYO393255 KIK393248:KIK393255 KSG393248:KSG393255 LCC393248:LCC393255 LLY393248:LLY393255 LVU393248:LVU393255 MFQ393248:MFQ393255 MPM393248:MPM393255 MZI393248:MZI393255 NJE393248:NJE393255 NTA393248:NTA393255 OCW393248:OCW393255 OMS393248:OMS393255 OWO393248:OWO393255 PGK393248:PGK393255 PQG393248:PQG393255 QAC393248:QAC393255 QJY393248:QJY393255 QTU393248:QTU393255 RDQ393248:RDQ393255 RNM393248:RNM393255 RXI393248:RXI393255 SHE393248:SHE393255 SRA393248:SRA393255 TAW393248:TAW393255 TKS393248:TKS393255 TUO393248:TUO393255 UEK393248:UEK393255 UOG393248:UOG393255 UYC393248:UYC393255 VHY393248:VHY393255 VRU393248:VRU393255 WBQ393248:WBQ393255 WLM393248:WLM393255 WVI393248:WVI393255 A458784:A458791 IW458784:IW458791 SS458784:SS458791 ACO458784:ACO458791 AMK458784:AMK458791 AWG458784:AWG458791 BGC458784:BGC458791 BPY458784:BPY458791 BZU458784:BZU458791 CJQ458784:CJQ458791 CTM458784:CTM458791 DDI458784:DDI458791 DNE458784:DNE458791 DXA458784:DXA458791 EGW458784:EGW458791 EQS458784:EQS458791 FAO458784:FAO458791 FKK458784:FKK458791 FUG458784:FUG458791 GEC458784:GEC458791 GNY458784:GNY458791 GXU458784:GXU458791 HHQ458784:HHQ458791 HRM458784:HRM458791 IBI458784:IBI458791 ILE458784:ILE458791 IVA458784:IVA458791 JEW458784:JEW458791 JOS458784:JOS458791 JYO458784:JYO458791 KIK458784:KIK458791 KSG458784:KSG458791 LCC458784:LCC458791 LLY458784:LLY458791 LVU458784:LVU458791 MFQ458784:MFQ458791 MPM458784:MPM458791 MZI458784:MZI458791 NJE458784:NJE458791 NTA458784:NTA458791 OCW458784:OCW458791 OMS458784:OMS458791 OWO458784:OWO458791 PGK458784:PGK458791 PQG458784:PQG458791 QAC458784:QAC458791 QJY458784:QJY458791 QTU458784:QTU458791 RDQ458784:RDQ458791 RNM458784:RNM458791 RXI458784:RXI458791 SHE458784:SHE458791 SRA458784:SRA458791 TAW458784:TAW458791 TKS458784:TKS458791 TUO458784:TUO458791 UEK458784:UEK458791 UOG458784:UOG458791 UYC458784:UYC458791 VHY458784:VHY458791 VRU458784:VRU458791 WBQ458784:WBQ458791 WLM458784:WLM458791 WVI458784:WVI458791 A524320:A524327 IW524320:IW524327 SS524320:SS524327 ACO524320:ACO524327 AMK524320:AMK524327 AWG524320:AWG524327 BGC524320:BGC524327 BPY524320:BPY524327 BZU524320:BZU524327 CJQ524320:CJQ524327 CTM524320:CTM524327 DDI524320:DDI524327 DNE524320:DNE524327 DXA524320:DXA524327 EGW524320:EGW524327 EQS524320:EQS524327 FAO524320:FAO524327 FKK524320:FKK524327 FUG524320:FUG524327 GEC524320:GEC524327 GNY524320:GNY524327 GXU524320:GXU524327 HHQ524320:HHQ524327 HRM524320:HRM524327 IBI524320:IBI524327 ILE524320:ILE524327 IVA524320:IVA524327 JEW524320:JEW524327 JOS524320:JOS524327 JYO524320:JYO524327 KIK524320:KIK524327 KSG524320:KSG524327 LCC524320:LCC524327 LLY524320:LLY524327 LVU524320:LVU524327 MFQ524320:MFQ524327 MPM524320:MPM524327 MZI524320:MZI524327 NJE524320:NJE524327 NTA524320:NTA524327 OCW524320:OCW524327 OMS524320:OMS524327 OWO524320:OWO524327 PGK524320:PGK524327 PQG524320:PQG524327 QAC524320:QAC524327 QJY524320:QJY524327 QTU524320:QTU524327 RDQ524320:RDQ524327 RNM524320:RNM524327 RXI524320:RXI524327 SHE524320:SHE524327 SRA524320:SRA524327 TAW524320:TAW524327 TKS524320:TKS524327 TUO524320:TUO524327 UEK524320:UEK524327 UOG524320:UOG524327 UYC524320:UYC524327 VHY524320:VHY524327 VRU524320:VRU524327 WBQ524320:WBQ524327 WLM524320:WLM524327 WVI524320:WVI524327 A589856:A589863 IW589856:IW589863 SS589856:SS589863 ACO589856:ACO589863 AMK589856:AMK589863 AWG589856:AWG589863 BGC589856:BGC589863 BPY589856:BPY589863 BZU589856:BZU589863 CJQ589856:CJQ589863 CTM589856:CTM589863 DDI589856:DDI589863 DNE589856:DNE589863 DXA589856:DXA589863 EGW589856:EGW589863 EQS589856:EQS589863 FAO589856:FAO589863 FKK589856:FKK589863 FUG589856:FUG589863 GEC589856:GEC589863 GNY589856:GNY589863 GXU589856:GXU589863 HHQ589856:HHQ589863 HRM589856:HRM589863 IBI589856:IBI589863 ILE589856:ILE589863 IVA589856:IVA589863 JEW589856:JEW589863 JOS589856:JOS589863 JYO589856:JYO589863 KIK589856:KIK589863 KSG589856:KSG589863 LCC589856:LCC589863 LLY589856:LLY589863 LVU589856:LVU589863 MFQ589856:MFQ589863 MPM589856:MPM589863 MZI589856:MZI589863 NJE589856:NJE589863 NTA589856:NTA589863 OCW589856:OCW589863 OMS589856:OMS589863 OWO589856:OWO589863 PGK589856:PGK589863 PQG589856:PQG589863 QAC589856:QAC589863 QJY589856:QJY589863 QTU589856:QTU589863 RDQ589856:RDQ589863 RNM589856:RNM589863 RXI589856:RXI589863 SHE589856:SHE589863 SRA589856:SRA589863 TAW589856:TAW589863 TKS589856:TKS589863 TUO589856:TUO589863 UEK589856:UEK589863 UOG589856:UOG589863 UYC589856:UYC589863 VHY589856:VHY589863 VRU589856:VRU589863 WBQ589856:WBQ589863 WLM589856:WLM589863 WVI589856:WVI589863 A655392:A655399 IW655392:IW655399 SS655392:SS655399 ACO655392:ACO655399 AMK655392:AMK655399 AWG655392:AWG655399 BGC655392:BGC655399 BPY655392:BPY655399 BZU655392:BZU655399 CJQ655392:CJQ655399 CTM655392:CTM655399 DDI655392:DDI655399 DNE655392:DNE655399 DXA655392:DXA655399 EGW655392:EGW655399 EQS655392:EQS655399 FAO655392:FAO655399 FKK655392:FKK655399 FUG655392:FUG655399 GEC655392:GEC655399 GNY655392:GNY655399 GXU655392:GXU655399 HHQ655392:HHQ655399 HRM655392:HRM655399 IBI655392:IBI655399 ILE655392:ILE655399 IVA655392:IVA655399 JEW655392:JEW655399 JOS655392:JOS655399 JYO655392:JYO655399 KIK655392:KIK655399 KSG655392:KSG655399 LCC655392:LCC655399 LLY655392:LLY655399 LVU655392:LVU655399 MFQ655392:MFQ655399 MPM655392:MPM655399 MZI655392:MZI655399 NJE655392:NJE655399 NTA655392:NTA655399 OCW655392:OCW655399 OMS655392:OMS655399 OWO655392:OWO655399 PGK655392:PGK655399 PQG655392:PQG655399 QAC655392:QAC655399 QJY655392:QJY655399 QTU655392:QTU655399 RDQ655392:RDQ655399 RNM655392:RNM655399 RXI655392:RXI655399 SHE655392:SHE655399 SRA655392:SRA655399 TAW655392:TAW655399 TKS655392:TKS655399 TUO655392:TUO655399 UEK655392:UEK655399 UOG655392:UOG655399 UYC655392:UYC655399 VHY655392:VHY655399 VRU655392:VRU655399 WBQ655392:WBQ655399 WLM655392:WLM655399 WVI655392:WVI655399 A720928:A720935 IW720928:IW720935 SS720928:SS720935 ACO720928:ACO720935 AMK720928:AMK720935 AWG720928:AWG720935 BGC720928:BGC720935 BPY720928:BPY720935 BZU720928:BZU720935 CJQ720928:CJQ720935 CTM720928:CTM720935 DDI720928:DDI720935 DNE720928:DNE720935 DXA720928:DXA720935 EGW720928:EGW720935 EQS720928:EQS720935 FAO720928:FAO720935 FKK720928:FKK720935 FUG720928:FUG720935 GEC720928:GEC720935 GNY720928:GNY720935 GXU720928:GXU720935 HHQ720928:HHQ720935 HRM720928:HRM720935 IBI720928:IBI720935 ILE720928:ILE720935 IVA720928:IVA720935 JEW720928:JEW720935 JOS720928:JOS720935 JYO720928:JYO720935 KIK720928:KIK720935 KSG720928:KSG720935 LCC720928:LCC720935 LLY720928:LLY720935 LVU720928:LVU720935 MFQ720928:MFQ720935 MPM720928:MPM720935 MZI720928:MZI720935 NJE720928:NJE720935 NTA720928:NTA720935 OCW720928:OCW720935 OMS720928:OMS720935 OWO720928:OWO720935 PGK720928:PGK720935 PQG720928:PQG720935 QAC720928:QAC720935 QJY720928:QJY720935 QTU720928:QTU720935 RDQ720928:RDQ720935 RNM720928:RNM720935 RXI720928:RXI720935 SHE720928:SHE720935 SRA720928:SRA720935 TAW720928:TAW720935 TKS720928:TKS720935 TUO720928:TUO720935 UEK720928:UEK720935 UOG720928:UOG720935 UYC720928:UYC720935 VHY720928:VHY720935 VRU720928:VRU720935 WBQ720928:WBQ720935 WLM720928:WLM720935 WVI720928:WVI720935 A786464:A786471 IW786464:IW786471 SS786464:SS786471 ACO786464:ACO786471 AMK786464:AMK786471 AWG786464:AWG786471 BGC786464:BGC786471 BPY786464:BPY786471 BZU786464:BZU786471 CJQ786464:CJQ786471 CTM786464:CTM786471 DDI786464:DDI786471 DNE786464:DNE786471 DXA786464:DXA786471 EGW786464:EGW786471 EQS786464:EQS786471 FAO786464:FAO786471 FKK786464:FKK786471 FUG786464:FUG786471 GEC786464:GEC786471 GNY786464:GNY786471 GXU786464:GXU786471 HHQ786464:HHQ786471 HRM786464:HRM786471 IBI786464:IBI786471 ILE786464:ILE786471 IVA786464:IVA786471 JEW786464:JEW786471 JOS786464:JOS786471 JYO786464:JYO786471 KIK786464:KIK786471 KSG786464:KSG786471 LCC786464:LCC786471 LLY786464:LLY786471 LVU786464:LVU786471 MFQ786464:MFQ786471 MPM786464:MPM786471 MZI786464:MZI786471 NJE786464:NJE786471 NTA786464:NTA786471 OCW786464:OCW786471 OMS786464:OMS786471 OWO786464:OWO786471 PGK786464:PGK786471 PQG786464:PQG786471 QAC786464:QAC786471 QJY786464:QJY786471 QTU786464:QTU786471 RDQ786464:RDQ786471 RNM786464:RNM786471 RXI786464:RXI786471 SHE786464:SHE786471 SRA786464:SRA786471 TAW786464:TAW786471 TKS786464:TKS786471 TUO786464:TUO786471 UEK786464:UEK786471 UOG786464:UOG786471 UYC786464:UYC786471 VHY786464:VHY786471 VRU786464:VRU786471 WBQ786464:WBQ786471 WLM786464:WLM786471 WVI786464:WVI786471 A852000:A852007 IW852000:IW852007 SS852000:SS852007 ACO852000:ACO852007 AMK852000:AMK852007 AWG852000:AWG852007 BGC852000:BGC852007 BPY852000:BPY852007 BZU852000:BZU852007 CJQ852000:CJQ852007 CTM852000:CTM852007 DDI852000:DDI852007 DNE852000:DNE852007 DXA852000:DXA852007 EGW852000:EGW852007 EQS852000:EQS852007 FAO852000:FAO852007 FKK852000:FKK852007 FUG852000:FUG852007 GEC852000:GEC852007 GNY852000:GNY852007 GXU852000:GXU852007 HHQ852000:HHQ852007 HRM852000:HRM852007 IBI852000:IBI852007 ILE852000:ILE852007 IVA852000:IVA852007 JEW852000:JEW852007 JOS852000:JOS852007 JYO852000:JYO852007 KIK852000:KIK852007 KSG852000:KSG852007 LCC852000:LCC852007 LLY852000:LLY852007 LVU852000:LVU852007 MFQ852000:MFQ852007 MPM852000:MPM852007 MZI852000:MZI852007 NJE852000:NJE852007 NTA852000:NTA852007 OCW852000:OCW852007 OMS852000:OMS852007 OWO852000:OWO852007 PGK852000:PGK852007 PQG852000:PQG852007 QAC852000:QAC852007 QJY852000:QJY852007 QTU852000:QTU852007 RDQ852000:RDQ852007 RNM852000:RNM852007 RXI852000:RXI852007 SHE852000:SHE852007 SRA852000:SRA852007 TAW852000:TAW852007 TKS852000:TKS852007 TUO852000:TUO852007 UEK852000:UEK852007 UOG852000:UOG852007 UYC852000:UYC852007 VHY852000:VHY852007 VRU852000:VRU852007 WBQ852000:WBQ852007 WLM852000:WLM852007 WVI852000:WVI852007 A917536:A917543 IW917536:IW917543 SS917536:SS917543 ACO917536:ACO917543 AMK917536:AMK917543 AWG917536:AWG917543 BGC917536:BGC917543 BPY917536:BPY917543 BZU917536:BZU917543 CJQ917536:CJQ917543 CTM917536:CTM917543 DDI917536:DDI917543 DNE917536:DNE917543 DXA917536:DXA917543 EGW917536:EGW917543 EQS917536:EQS917543 FAO917536:FAO917543 FKK917536:FKK917543 FUG917536:FUG917543 GEC917536:GEC917543 GNY917536:GNY917543 GXU917536:GXU917543 HHQ917536:HHQ917543 HRM917536:HRM917543 IBI917536:IBI917543 ILE917536:ILE917543 IVA917536:IVA917543 JEW917536:JEW917543 JOS917536:JOS917543 JYO917536:JYO917543 KIK917536:KIK917543 KSG917536:KSG917543 LCC917536:LCC917543 LLY917536:LLY917543 LVU917536:LVU917543 MFQ917536:MFQ917543 MPM917536:MPM917543 MZI917536:MZI917543 NJE917536:NJE917543 NTA917536:NTA917543 OCW917536:OCW917543 OMS917536:OMS917543 OWO917536:OWO917543 PGK917536:PGK917543 PQG917536:PQG917543 QAC917536:QAC917543 QJY917536:QJY917543 QTU917536:QTU917543 RDQ917536:RDQ917543 RNM917536:RNM917543 RXI917536:RXI917543 SHE917536:SHE917543 SRA917536:SRA917543 TAW917536:TAW917543 TKS917536:TKS917543 TUO917536:TUO917543 UEK917536:UEK917543 UOG917536:UOG917543 UYC917536:UYC917543 VHY917536:VHY917543 VRU917536:VRU917543 WBQ917536:WBQ917543 WLM917536:WLM917543 WVI917536:WVI917543 A983072:A983079 IW983072:IW983079 SS983072:SS983079 ACO983072:ACO983079 AMK983072:AMK983079 AWG983072:AWG983079 BGC983072:BGC983079 BPY983072:BPY983079 BZU983072:BZU983079 CJQ983072:CJQ983079 CTM983072:CTM983079 DDI983072:DDI983079 DNE983072:DNE983079 DXA983072:DXA983079 EGW983072:EGW983079 EQS983072:EQS983079 FAO983072:FAO983079 FKK983072:FKK983079 FUG983072:FUG983079 GEC983072:GEC983079 GNY983072:GNY983079 GXU983072:GXU983079 HHQ983072:HHQ983079 HRM983072:HRM983079 IBI983072:IBI983079 ILE983072:ILE983079 IVA983072:IVA983079 JEW983072:JEW983079 JOS983072:JOS983079 JYO983072:JYO983079 KIK983072:KIK983079 KSG983072:KSG983079 LCC983072:LCC983079 LLY983072:LLY983079 LVU983072:LVU983079 MFQ983072:MFQ983079 MPM983072:MPM983079 MZI983072:MZI983079 NJE983072:NJE983079 NTA983072:NTA983079 OCW983072:OCW983079 OMS983072:OMS983079 OWO983072:OWO983079 PGK983072:PGK983079 PQG983072:PQG983079 QAC983072:QAC983079 QJY983072:QJY983079 QTU983072:QTU983079 RDQ983072:RDQ983079 RNM983072:RNM983079 RXI983072:RXI983079 SHE983072:SHE983079 SRA983072:SRA983079 TAW983072:TAW983079 TKS983072:TKS983079 TUO983072:TUO983079 UEK983072:UEK983079 UOG983072:UOG983079 UYC983072:UYC983079 VHY983072:VHY983079 VRU983072:VRU983079 WBQ983072:WBQ983079 WLM983072:WLM983079 A32">
      <formula1>Comportamenti</formula1>
    </dataValidation>
  </dataValidations>
  <pageMargins left="0.7" right="0.7" top="0.75" bottom="0.75" header="0.3" footer="0.3"/>
  <pageSetup paperSize="9" scale="65" orientation="landscape" r:id="rId1"/>
  <legacyDrawing r:id="rId2"/>
  <extLst xmlns:x14="http://schemas.microsoft.com/office/spreadsheetml/2009/9/main">
    <ext uri="{CCE6A557-97BC-4b89-ADB6-D9C93CAAB3DF}">
      <x14:dataValidations xmlns:xm="http://schemas.microsoft.com/office/excel/2006/main" count="2">
        <x14:dataValidation type="list" allowBlank="1" showInputMessage="1" showErrorMessage="1">
          <x14:formula1>
            <xm:f>Foglio1!$B$2:$B$10</xm:f>
          </x14:formula1>
          <xm:sqref>B33:B39</xm:sqref>
        </x14:dataValidation>
        <x14:dataValidation type="list" allowBlank="1" showInputMessage="1" showErrorMessage="1">
          <x14:formula1>
            <xm:f>Foglio1!$A$2:$A$10</xm:f>
          </x14:formula1>
          <xm:sqref>A33:A39</xm:sqref>
        </x14:dataValidation>
      </x14:dataValidations>
    </ext>
  </extLst>
</worksheet>
</file>

<file path=xl/worksheets/sheet18.xml><?xml version="1.0" encoding="utf-8"?>
<worksheet xmlns="http://schemas.openxmlformats.org/spreadsheetml/2006/main" xmlns:r="http://schemas.openxmlformats.org/officeDocument/2006/relationships">
  <dimension ref="A1:K45"/>
  <sheetViews>
    <sheetView workbookViewId="0">
      <selection activeCell="B2" sqref="B2"/>
    </sheetView>
  </sheetViews>
  <sheetFormatPr defaultRowHeight="12.75"/>
  <cols>
    <col min="1" max="1" width="48.5703125" style="83" customWidth="1"/>
    <col min="2" max="2" width="52.5703125" style="83" customWidth="1"/>
    <col min="3" max="3" width="10.140625" style="83" customWidth="1"/>
    <col min="4" max="4" width="8.85546875" style="83" hidden="1" customWidth="1"/>
    <col min="5" max="5" width="9.28515625" style="83" customWidth="1"/>
    <col min="6" max="10" width="16" style="83" customWidth="1"/>
    <col min="11" max="256" width="9.140625" style="83"/>
    <col min="257" max="257" width="42.42578125" style="83" customWidth="1"/>
    <col min="258" max="258" width="46.42578125" style="83" customWidth="1"/>
    <col min="259" max="259" width="10.140625" style="83" customWidth="1"/>
    <col min="260" max="260" width="8.85546875" style="83" customWidth="1"/>
    <col min="261" max="261" width="9.28515625" style="83" customWidth="1"/>
    <col min="262" max="266" width="16" style="83" customWidth="1"/>
    <col min="267" max="512" width="9.140625" style="83"/>
    <col min="513" max="513" width="42.42578125" style="83" customWidth="1"/>
    <col min="514" max="514" width="46.42578125" style="83" customWidth="1"/>
    <col min="515" max="515" width="10.140625" style="83" customWidth="1"/>
    <col min="516" max="516" width="8.85546875" style="83" customWidth="1"/>
    <col min="517" max="517" width="9.28515625" style="83" customWidth="1"/>
    <col min="518" max="522" width="16" style="83" customWidth="1"/>
    <col min="523" max="768" width="9.140625" style="83"/>
    <col min="769" max="769" width="42.42578125" style="83" customWidth="1"/>
    <col min="770" max="770" width="46.42578125" style="83" customWidth="1"/>
    <col min="771" max="771" width="10.140625" style="83" customWidth="1"/>
    <col min="772" max="772" width="8.85546875" style="83" customWidth="1"/>
    <col min="773" max="773" width="9.28515625" style="83" customWidth="1"/>
    <col min="774" max="778" width="16" style="83" customWidth="1"/>
    <col min="779" max="1024" width="9.140625" style="83"/>
    <col min="1025" max="1025" width="42.42578125" style="83" customWidth="1"/>
    <col min="1026" max="1026" width="46.42578125" style="83" customWidth="1"/>
    <col min="1027" max="1027" width="10.140625" style="83" customWidth="1"/>
    <col min="1028" max="1028" width="8.85546875" style="83" customWidth="1"/>
    <col min="1029" max="1029" width="9.28515625" style="83" customWidth="1"/>
    <col min="1030" max="1034" width="16" style="83" customWidth="1"/>
    <col min="1035" max="1280" width="9.140625" style="83"/>
    <col min="1281" max="1281" width="42.42578125" style="83" customWidth="1"/>
    <col min="1282" max="1282" width="46.42578125" style="83" customWidth="1"/>
    <col min="1283" max="1283" width="10.140625" style="83" customWidth="1"/>
    <col min="1284" max="1284" width="8.85546875" style="83" customWidth="1"/>
    <col min="1285" max="1285" width="9.28515625" style="83" customWidth="1"/>
    <col min="1286" max="1290" width="16" style="83" customWidth="1"/>
    <col min="1291" max="1536" width="9.140625" style="83"/>
    <col min="1537" max="1537" width="42.42578125" style="83" customWidth="1"/>
    <col min="1538" max="1538" width="46.42578125" style="83" customWidth="1"/>
    <col min="1539" max="1539" width="10.140625" style="83" customWidth="1"/>
    <col min="1540" max="1540" width="8.85546875" style="83" customWidth="1"/>
    <col min="1541" max="1541" width="9.28515625" style="83" customWidth="1"/>
    <col min="1542" max="1546" width="16" style="83" customWidth="1"/>
    <col min="1547" max="1792" width="9.140625" style="83"/>
    <col min="1793" max="1793" width="42.42578125" style="83" customWidth="1"/>
    <col min="1794" max="1794" width="46.42578125" style="83" customWidth="1"/>
    <col min="1795" max="1795" width="10.140625" style="83" customWidth="1"/>
    <col min="1796" max="1796" width="8.85546875" style="83" customWidth="1"/>
    <col min="1797" max="1797" width="9.28515625" style="83" customWidth="1"/>
    <col min="1798" max="1802" width="16" style="83" customWidth="1"/>
    <col min="1803" max="2048" width="9.140625" style="83"/>
    <col min="2049" max="2049" width="42.42578125" style="83" customWidth="1"/>
    <col min="2050" max="2050" width="46.42578125" style="83" customWidth="1"/>
    <col min="2051" max="2051" width="10.140625" style="83" customWidth="1"/>
    <col min="2052" max="2052" width="8.85546875" style="83" customWidth="1"/>
    <col min="2053" max="2053" width="9.28515625" style="83" customWidth="1"/>
    <col min="2054" max="2058" width="16" style="83" customWidth="1"/>
    <col min="2059" max="2304" width="9.140625" style="83"/>
    <col min="2305" max="2305" width="42.42578125" style="83" customWidth="1"/>
    <col min="2306" max="2306" width="46.42578125" style="83" customWidth="1"/>
    <col min="2307" max="2307" width="10.140625" style="83" customWidth="1"/>
    <col min="2308" max="2308" width="8.85546875" style="83" customWidth="1"/>
    <col min="2309" max="2309" width="9.28515625" style="83" customWidth="1"/>
    <col min="2310" max="2314" width="16" style="83" customWidth="1"/>
    <col min="2315" max="2560" width="9.140625" style="83"/>
    <col min="2561" max="2561" width="42.42578125" style="83" customWidth="1"/>
    <col min="2562" max="2562" width="46.42578125" style="83" customWidth="1"/>
    <col min="2563" max="2563" width="10.140625" style="83" customWidth="1"/>
    <col min="2564" max="2564" width="8.85546875" style="83" customWidth="1"/>
    <col min="2565" max="2565" width="9.28515625" style="83" customWidth="1"/>
    <col min="2566" max="2570" width="16" style="83" customWidth="1"/>
    <col min="2571" max="2816" width="9.140625" style="83"/>
    <col min="2817" max="2817" width="42.42578125" style="83" customWidth="1"/>
    <col min="2818" max="2818" width="46.42578125" style="83" customWidth="1"/>
    <col min="2819" max="2819" width="10.140625" style="83" customWidth="1"/>
    <col min="2820" max="2820" width="8.85546875" style="83" customWidth="1"/>
    <col min="2821" max="2821" width="9.28515625" style="83" customWidth="1"/>
    <col min="2822" max="2826" width="16" style="83" customWidth="1"/>
    <col min="2827" max="3072" width="9.140625" style="83"/>
    <col min="3073" max="3073" width="42.42578125" style="83" customWidth="1"/>
    <col min="3074" max="3074" width="46.42578125" style="83" customWidth="1"/>
    <col min="3075" max="3075" width="10.140625" style="83" customWidth="1"/>
    <col min="3076" max="3076" width="8.85546875" style="83" customWidth="1"/>
    <col min="3077" max="3077" width="9.28515625" style="83" customWidth="1"/>
    <col min="3078" max="3082" width="16" style="83" customWidth="1"/>
    <col min="3083" max="3328" width="9.140625" style="83"/>
    <col min="3329" max="3329" width="42.42578125" style="83" customWidth="1"/>
    <col min="3330" max="3330" width="46.42578125" style="83" customWidth="1"/>
    <col min="3331" max="3331" width="10.140625" style="83" customWidth="1"/>
    <col min="3332" max="3332" width="8.85546875" style="83" customWidth="1"/>
    <col min="3333" max="3333" width="9.28515625" style="83" customWidth="1"/>
    <col min="3334" max="3338" width="16" style="83" customWidth="1"/>
    <col min="3339" max="3584" width="9.140625" style="83"/>
    <col min="3585" max="3585" width="42.42578125" style="83" customWidth="1"/>
    <col min="3586" max="3586" width="46.42578125" style="83" customWidth="1"/>
    <col min="3587" max="3587" width="10.140625" style="83" customWidth="1"/>
    <col min="3588" max="3588" width="8.85546875" style="83" customWidth="1"/>
    <col min="3589" max="3589" width="9.28515625" style="83" customWidth="1"/>
    <col min="3590" max="3594" width="16" style="83" customWidth="1"/>
    <col min="3595" max="3840" width="9.140625" style="83"/>
    <col min="3841" max="3841" width="42.42578125" style="83" customWidth="1"/>
    <col min="3842" max="3842" width="46.42578125" style="83" customWidth="1"/>
    <col min="3843" max="3843" width="10.140625" style="83" customWidth="1"/>
    <col min="3844" max="3844" width="8.85546875" style="83" customWidth="1"/>
    <col min="3845" max="3845" width="9.28515625" style="83" customWidth="1"/>
    <col min="3846" max="3850" width="16" style="83" customWidth="1"/>
    <col min="3851" max="4096" width="9.140625" style="83"/>
    <col min="4097" max="4097" width="42.42578125" style="83" customWidth="1"/>
    <col min="4098" max="4098" width="46.42578125" style="83" customWidth="1"/>
    <col min="4099" max="4099" width="10.140625" style="83" customWidth="1"/>
    <col min="4100" max="4100" width="8.85546875" style="83" customWidth="1"/>
    <col min="4101" max="4101" width="9.28515625" style="83" customWidth="1"/>
    <col min="4102" max="4106" width="16" style="83" customWidth="1"/>
    <col min="4107" max="4352" width="9.140625" style="83"/>
    <col min="4353" max="4353" width="42.42578125" style="83" customWidth="1"/>
    <col min="4354" max="4354" width="46.42578125" style="83" customWidth="1"/>
    <col min="4355" max="4355" width="10.140625" style="83" customWidth="1"/>
    <col min="4356" max="4356" width="8.85546875" style="83" customWidth="1"/>
    <col min="4357" max="4357" width="9.28515625" style="83" customWidth="1"/>
    <col min="4358" max="4362" width="16" style="83" customWidth="1"/>
    <col min="4363" max="4608" width="9.140625" style="83"/>
    <col min="4609" max="4609" width="42.42578125" style="83" customWidth="1"/>
    <col min="4610" max="4610" width="46.42578125" style="83" customWidth="1"/>
    <col min="4611" max="4611" width="10.140625" style="83" customWidth="1"/>
    <col min="4612" max="4612" width="8.85546875" style="83" customWidth="1"/>
    <col min="4613" max="4613" width="9.28515625" style="83" customWidth="1"/>
    <col min="4614" max="4618" width="16" style="83" customWidth="1"/>
    <col min="4619" max="4864" width="9.140625" style="83"/>
    <col min="4865" max="4865" width="42.42578125" style="83" customWidth="1"/>
    <col min="4866" max="4866" width="46.42578125" style="83" customWidth="1"/>
    <col min="4867" max="4867" width="10.140625" style="83" customWidth="1"/>
    <col min="4868" max="4868" width="8.85546875" style="83" customWidth="1"/>
    <col min="4869" max="4869" width="9.28515625" style="83" customWidth="1"/>
    <col min="4870" max="4874" width="16" style="83" customWidth="1"/>
    <col min="4875" max="5120" width="9.140625" style="83"/>
    <col min="5121" max="5121" width="42.42578125" style="83" customWidth="1"/>
    <col min="5122" max="5122" width="46.42578125" style="83" customWidth="1"/>
    <col min="5123" max="5123" width="10.140625" style="83" customWidth="1"/>
    <col min="5124" max="5124" width="8.85546875" style="83" customWidth="1"/>
    <col min="5125" max="5125" width="9.28515625" style="83" customWidth="1"/>
    <col min="5126" max="5130" width="16" style="83" customWidth="1"/>
    <col min="5131" max="5376" width="9.140625" style="83"/>
    <col min="5377" max="5377" width="42.42578125" style="83" customWidth="1"/>
    <col min="5378" max="5378" width="46.42578125" style="83" customWidth="1"/>
    <col min="5379" max="5379" width="10.140625" style="83" customWidth="1"/>
    <col min="5380" max="5380" width="8.85546875" style="83" customWidth="1"/>
    <col min="5381" max="5381" width="9.28515625" style="83" customWidth="1"/>
    <col min="5382" max="5386" width="16" style="83" customWidth="1"/>
    <col min="5387" max="5632" width="9.140625" style="83"/>
    <col min="5633" max="5633" width="42.42578125" style="83" customWidth="1"/>
    <col min="5634" max="5634" width="46.42578125" style="83" customWidth="1"/>
    <col min="5635" max="5635" width="10.140625" style="83" customWidth="1"/>
    <col min="5636" max="5636" width="8.85546875" style="83" customWidth="1"/>
    <col min="5637" max="5637" width="9.28515625" style="83" customWidth="1"/>
    <col min="5638" max="5642" width="16" style="83" customWidth="1"/>
    <col min="5643" max="5888" width="9.140625" style="83"/>
    <col min="5889" max="5889" width="42.42578125" style="83" customWidth="1"/>
    <col min="5890" max="5890" width="46.42578125" style="83" customWidth="1"/>
    <col min="5891" max="5891" width="10.140625" style="83" customWidth="1"/>
    <col min="5892" max="5892" width="8.85546875" style="83" customWidth="1"/>
    <col min="5893" max="5893" width="9.28515625" style="83" customWidth="1"/>
    <col min="5894" max="5898" width="16" style="83" customWidth="1"/>
    <col min="5899" max="6144" width="9.140625" style="83"/>
    <col min="6145" max="6145" width="42.42578125" style="83" customWidth="1"/>
    <col min="6146" max="6146" width="46.42578125" style="83" customWidth="1"/>
    <col min="6147" max="6147" width="10.140625" style="83" customWidth="1"/>
    <col min="6148" max="6148" width="8.85546875" style="83" customWidth="1"/>
    <col min="6149" max="6149" width="9.28515625" style="83" customWidth="1"/>
    <col min="6150" max="6154" width="16" style="83" customWidth="1"/>
    <col min="6155" max="6400" width="9.140625" style="83"/>
    <col min="6401" max="6401" width="42.42578125" style="83" customWidth="1"/>
    <col min="6402" max="6402" width="46.42578125" style="83" customWidth="1"/>
    <col min="6403" max="6403" width="10.140625" style="83" customWidth="1"/>
    <col min="6404" max="6404" width="8.85546875" style="83" customWidth="1"/>
    <col min="6405" max="6405" width="9.28515625" style="83" customWidth="1"/>
    <col min="6406" max="6410" width="16" style="83" customWidth="1"/>
    <col min="6411" max="6656" width="9.140625" style="83"/>
    <col min="6657" max="6657" width="42.42578125" style="83" customWidth="1"/>
    <col min="6658" max="6658" width="46.42578125" style="83" customWidth="1"/>
    <col min="6659" max="6659" width="10.140625" style="83" customWidth="1"/>
    <col min="6660" max="6660" width="8.85546875" style="83" customWidth="1"/>
    <col min="6661" max="6661" width="9.28515625" style="83" customWidth="1"/>
    <col min="6662" max="6666" width="16" style="83" customWidth="1"/>
    <col min="6667" max="6912" width="9.140625" style="83"/>
    <col min="6913" max="6913" width="42.42578125" style="83" customWidth="1"/>
    <col min="6914" max="6914" width="46.42578125" style="83" customWidth="1"/>
    <col min="6915" max="6915" width="10.140625" style="83" customWidth="1"/>
    <col min="6916" max="6916" width="8.85546875" style="83" customWidth="1"/>
    <col min="6917" max="6917" width="9.28515625" style="83" customWidth="1"/>
    <col min="6918" max="6922" width="16" style="83" customWidth="1"/>
    <col min="6923" max="7168" width="9.140625" style="83"/>
    <col min="7169" max="7169" width="42.42578125" style="83" customWidth="1"/>
    <col min="7170" max="7170" width="46.42578125" style="83" customWidth="1"/>
    <col min="7171" max="7171" width="10.140625" style="83" customWidth="1"/>
    <col min="7172" max="7172" width="8.85546875" style="83" customWidth="1"/>
    <col min="7173" max="7173" width="9.28515625" style="83" customWidth="1"/>
    <col min="7174" max="7178" width="16" style="83" customWidth="1"/>
    <col min="7179" max="7424" width="9.140625" style="83"/>
    <col min="7425" max="7425" width="42.42578125" style="83" customWidth="1"/>
    <col min="7426" max="7426" width="46.42578125" style="83" customWidth="1"/>
    <col min="7427" max="7427" width="10.140625" style="83" customWidth="1"/>
    <col min="7428" max="7428" width="8.85546875" style="83" customWidth="1"/>
    <col min="7429" max="7429" width="9.28515625" style="83" customWidth="1"/>
    <col min="7430" max="7434" width="16" style="83" customWidth="1"/>
    <col min="7435" max="7680" width="9.140625" style="83"/>
    <col min="7681" max="7681" width="42.42578125" style="83" customWidth="1"/>
    <col min="7682" max="7682" width="46.42578125" style="83" customWidth="1"/>
    <col min="7683" max="7683" width="10.140625" style="83" customWidth="1"/>
    <col min="7684" max="7684" width="8.85546875" style="83" customWidth="1"/>
    <col min="7685" max="7685" width="9.28515625" style="83" customWidth="1"/>
    <col min="7686" max="7690" width="16" style="83" customWidth="1"/>
    <col min="7691" max="7936" width="9.140625" style="83"/>
    <col min="7937" max="7937" width="42.42578125" style="83" customWidth="1"/>
    <col min="7938" max="7938" width="46.42578125" style="83" customWidth="1"/>
    <col min="7939" max="7939" width="10.140625" style="83" customWidth="1"/>
    <col min="7940" max="7940" width="8.85546875" style="83" customWidth="1"/>
    <col min="7941" max="7941" width="9.28515625" style="83" customWidth="1"/>
    <col min="7942" max="7946" width="16" style="83" customWidth="1"/>
    <col min="7947" max="8192" width="9.140625" style="83"/>
    <col min="8193" max="8193" width="42.42578125" style="83" customWidth="1"/>
    <col min="8194" max="8194" width="46.42578125" style="83" customWidth="1"/>
    <col min="8195" max="8195" width="10.140625" style="83" customWidth="1"/>
    <col min="8196" max="8196" width="8.85546875" style="83" customWidth="1"/>
    <col min="8197" max="8197" width="9.28515625" style="83" customWidth="1"/>
    <col min="8198" max="8202" width="16" style="83" customWidth="1"/>
    <col min="8203" max="8448" width="9.140625" style="83"/>
    <col min="8449" max="8449" width="42.42578125" style="83" customWidth="1"/>
    <col min="8450" max="8450" width="46.42578125" style="83" customWidth="1"/>
    <col min="8451" max="8451" width="10.140625" style="83" customWidth="1"/>
    <col min="8452" max="8452" width="8.85546875" style="83" customWidth="1"/>
    <col min="8453" max="8453" width="9.28515625" style="83" customWidth="1"/>
    <col min="8454" max="8458" width="16" style="83" customWidth="1"/>
    <col min="8459" max="8704" width="9.140625" style="83"/>
    <col min="8705" max="8705" width="42.42578125" style="83" customWidth="1"/>
    <col min="8706" max="8706" width="46.42578125" style="83" customWidth="1"/>
    <col min="8707" max="8707" width="10.140625" style="83" customWidth="1"/>
    <col min="8708" max="8708" width="8.85546875" style="83" customWidth="1"/>
    <col min="8709" max="8709" width="9.28515625" style="83" customWidth="1"/>
    <col min="8710" max="8714" width="16" style="83" customWidth="1"/>
    <col min="8715" max="8960" width="9.140625" style="83"/>
    <col min="8961" max="8961" width="42.42578125" style="83" customWidth="1"/>
    <col min="8962" max="8962" width="46.42578125" style="83" customWidth="1"/>
    <col min="8963" max="8963" width="10.140625" style="83" customWidth="1"/>
    <col min="8964" max="8964" width="8.85546875" style="83" customWidth="1"/>
    <col min="8965" max="8965" width="9.28515625" style="83" customWidth="1"/>
    <col min="8966" max="8970" width="16" style="83" customWidth="1"/>
    <col min="8971" max="9216" width="9.140625" style="83"/>
    <col min="9217" max="9217" width="42.42578125" style="83" customWidth="1"/>
    <col min="9218" max="9218" width="46.42578125" style="83" customWidth="1"/>
    <col min="9219" max="9219" width="10.140625" style="83" customWidth="1"/>
    <col min="9220" max="9220" width="8.85546875" style="83" customWidth="1"/>
    <col min="9221" max="9221" width="9.28515625" style="83" customWidth="1"/>
    <col min="9222" max="9226" width="16" style="83" customWidth="1"/>
    <col min="9227" max="9472" width="9.140625" style="83"/>
    <col min="9473" max="9473" width="42.42578125" style="83" customWidth="1"/>
    <col min="9474" max="9474" width="46.42578125" style="83" customWidth="1"/>
    <col min="9475" max="9475" width="10.140625" style="83" customWidth="1"/>
    <col min="9476" max="9476" width="8.85546875" style="83" customWidth="1"/>
    <col min="9477" max="9477" width="9.28515625" style="83" customWidth="1"/>
    <col min="9478" max="9482" width="16" style="83" customWidth="1"/>
    <col min="9483" max="9728" width="9.140625" style="83"/>
    <col min="9729" max="9729" width="42.42578125" style="83" customWidth="1"/>
    <col min="9730" max="9730" width="46.42578125" style="83" customWidth="1"/>
    <col min="9731" max="9731" width="10.140625" style="83" customWidth="1"/>
    <col min="9732" max="9732" width="8.85546875" style="83" customWidth="1"/>
    <col min="9733" max="9733" width="9.28515625" style="83" customWidth="1"/>
    <col min="9734" max="9738" width="16" style="83" customWidth="1"/>
    <col min="9739" max="9984" width="9.140625" style="83"/>
    <col min="9985" max="9985" width="42.42578125" style="83" customWidth="1"/>
    <col min="9986" max="9986" width="46.42578125" style="83" customWidth="1"/>
    <col min="9987" max="9987" width="10.140625" style="83" customWidth="1"/>
    <col min="9988" max="9988" width="8.85546875" style="83" customWidth="1"/>
    <col min="9989" max="9989" width="9.28515625" style="83" customWidth="1"/>
    <col min="9990" max="9994" width="16" style="83" customWidth="1"/>
    <col min="9995" max="10240" width="9.140625" style="83"/>
    <col min="10241" max="10241" width="42.42578125" style="83" customWidth="1"/>
    <col min="10242" max="10242" width="46.42578125" style="83" customWidth="1"/>
    <col min="10243" max="10243" width="10.140625" style="83" customWidth="1"/>
    <col min="10244" max="10244" width="8.85546875" style="83" customWidth="1"/>
    <col min="10245" max="10245" width="9.28515625" style="83" customWidth="1"/>
    <col min="10246" max="10250" width="16" style="83" customWidth="1"/>
    <col min="10251" max="10496" width="9.140625" style="83"/>
    <col min="10497" max="10497" width="42.42578125" style="83" customWidth="1"/>
    <col min="10498" max="10498" width="46.42578125" style="83" customWidth="1"/>
    <col min="10499" max="10499" width="10.140625" style="83" customWidth="1"/>
    <col min="10500" max="10500" width="8.85546875" style="83" customWidth="1"/>
    <col min="10501" max="10501" width="9.28515625" style="83" customWidth="1"/>
    <col min="10502" max="10506" width="16" style="83" customWidth="1"/>
    <col min="10507" max="10752" width="9.140625" style="83"/>
    <col min="10753" max="10753" width="42.42578125" style="83" customWidth="1"/>
    <col min="10754" max="10754" width="46.42578125" style="83" customWidth="1"/>
    <col min="10755" max="10755" width="10.140625" style="83" customWidth="1"/>
    <col min="10756" max="10756" width="8.85546875" style="83" customWidth="1"/>
    <col min="10757" max="10757" width="9.28515625" style="83" customWidth="1"/>
    <col min="10758" max="10762" width="16" style="83" customWidth="1"/>
    <col min="10763" max="11008" width="9.140625" style="83"/>
    <col min="11009" max="11009" width="42.42578125" style="83" customWidth="1"/>
    <col min="11010" max="11010" width="46.42578125" style="83" customWidth="1"/>
    <col min="11011" max="11011" width="10.140625" style="83" customWidth="1"/>
    <col min="11012" max="11012" width="8.85546875" style="83" customWidth="1"/>
    <col min="11013" max="11013" width="9.28515625" style="83" customWidth="1"/>
    <col min="11014" max="11018" width="16" style="83" customWidth="1"/>
    <col min="11019" max="11264" width="9.140625" style="83"/>
    <col min="11265" max="11265" width="42.42578125" style="83" customWidth="1"/>
    <col min="11266" max="11266" width="46.42578125" style="83" customWidth="1"/>
    <col min="11267" max="11267" width="10.140625" style="83" customWidth="1"/>
    <col min="11268" max="11268" width="8.85546875" style="83" customWidth="1"/>
    <col min="11269" max="11269" width="9.28515625" style="83" customWidth="1"/>
    <col min="11270" max="11274" width="16" style="83" customWidth="1"/>
    <col min="11275" max="11520" width="9.140625" style="83"/>
    <col min="11521" max="11521" width="42.42578125" style="83" customWidth="1"/>
    <col min="11522" max="11522" width="46.42578125" style="83" customWidth="1"/>
    <col min="11523" max="11523" width="10.140625" style="83" customWidth="1"/>
    <col min="11524" max="11524" width="8.85546875" style="83" customWidth="1"/>
    <col min="11525" max="11525" width="9.28515625" style="83" customWidth="1"/>
    <col min="11526" max="11530" width="16" style="83" customWidth="1"/>
    <col min="11531" max="11776" width="9.140625" style="83"/>
    <col min="11777" max="11777" width="42.42578125" style="83" customWidth="1"/>
    <col min="11778" max="11778" width="46.42578125" style="83" customWidth="1"/>
    <col min="11779" max="11779" width="10.140625" style="83" customWidth="1"/>
    <col min="11780" max="11780" width="8.85546875" style="83" customWidth="1"/>
    <col min="11781" max="11781" width="9.28515625" style="83" customWidth="1"/>
    <col min="11782" max="11786" width="16" style="83" customWidth="1"/>
    <col min="11787" max="12032" width="9.140625" style="83"/>
    <col min="12033" max="12033" width="42.42578125" style="83" customWidth="1"/>
    <col min="12034" max="12034" width="46.42578125" style="83" customWidth="1"/>
    <col min="12035" max="12035" width="10.140625" style="83" customWidth="1"/>
    <col min="12036" max="12036" width="8.85546875" style="83" customWidth="1"/>
    <col min="12037" max="12037" width="9.28515625" style="83" customWidth="1"/>
    <col min="12038" max="12042" width="16" style="83" customWidth="1"/>
    <col min="12043" max="12288" width="9.140625" style="83"/>
    <col min="12289" max="12289" width="42.42578125" style="83" customWidth="1"/>
    <col min="12290" max="12290" width="46.42578125" style="83" customWidth="1"/>
    <col min="12291" max="12291" width="10.140625" style="83" customWidth="1"/>
    <col min="12292" max="12292" width="8.85546875" style="83" customWidth="1"/>
    <col min="12293" max="12293" width="9.28515625" style="83" customWidth="1"/>
    <col min="12294" max="12298" width="16" style="83" customWidth="1"/>
    <col min="12299" max="12544" width="9.140625" style="83"/>
    <col min="12545" max="12545" width="42.42578125" style="83" customWidth="1"/>
    <col min="12546" max="12546" width="46.42578125" style="83" customWidth="1"/>
    <col min="12547" max="12547" width="10.140625" style="83" customWidth="1"/>
    <col min="12548" max="12548" width="8.85546875" style="83" customWidth="1"/>
    <col min="12549" max="12549" width="9.28515625" style="83" customWidth="1"/>
    <col min="12550" max="12554" width="16" style="83" customWidth="1"/>
    <col min="12555" max="12800" width="9.140625" style="83"/>
    <col min="12801" max="12801" width="42.42578125" style="83" customWidth="1"/>
    <col min="12802" max="12802" width="46.42578125" style="83" customWidth="1"/>
    <col min="12803" max="12803" width="10.140625" style="83" customWidth="1"/>
    <col min="12804" max="12804" width="8.85546875" style="83" customWidth="1"/>
    <col min="12805" max="12805" width="9.28515625" style="83" customWidth="1"/>
    <col min="12806" max="12810" width="16" style="83" customWidth="1"/>
    <col min="12811" max="13056" width="9.140625" style="83"/>
    <col min="13057" max="13057" width="42.42578125" style="83" customWidth="1"/>
    <col min="13058" max="13058" width="46.42578125" style="83" customWidth="1"/>
    <col min="13059" max="13059" width="10.140625" style="83" customWidth="1"/>
    <col min="13060" max="13060" width="8.85546875" style="83" customWidth="1"/>
    <col min="13061" max="13061" width="9.28515625" style="83" customWidth="1"/>
    <col min="13062" max="13066" width="16" style="83" customWidth="1"/>
    <col min="13067" max="13312" width="9.140625" style="83"/>
    <col min="13313" max="13313" width="42.42578125" style="83" customWidth="1"/>
    <col min="13314" max="13314" width="46.42578125" style="83" customWidth="1"/>
    <col min="13315" max="13315" width="10.140625" style="83" customWidth="1"/>
    <col min="13316" max="13316" width="8.85546875" style="83" customWidth="1"/>
    <col min="13317" max="13317" width="9.28515625" style="83" customWidth="1"/>
    <col min="13318" max="13322" width="16" style="83" customWidth="1"/>
    <col min="13323" max="13568" width="9.140625" style="83"/>
    <col min="13569" max="13569" width="42.42578125" style="83" customWidth="1"/>
    <col min="13570" max="13570" width="46.42578125" style="83" customWidth="1"/>
    <col min="13571" max="13571" width="10.140625" style="83" customWidth="1"/>
    <col min="13572" max="13572" width="8.85546875" style="83" customWidth="1"/>
    <col min="13573" max="13573" width="9.28515625" style="83" customWidth="1"/>
    <col min="13574" max="13578" width="16" style="83" customWidth="1"/>
    <col min="13579" max="13824" width="9.140625" style="83"/>
    <col min="13825" max="13825" width="42.42578125" style="83" customWidth="1"/>
    <col min="13826" max="13826" width="46.42578125" style="83" customWidth="1"/>
    <col min="13827" max="13827" width="10.140625" style="83" customWidth="1"/>
    <col min="13828" max="13828" width="8.85546875" style="83" customWidth="1"/>
    <col min="13829" max="13829" width="9.28515625" style="83" customWidth="1"/>
    <col min="13830" max="13834" width="16" style="83" customWidth="1"/>
    <col min="13835" max="14080" width="9.140625" style="83"/>
    <col min="14081" max="14081" width="42.42578125" style="83" customWidth="1"/>
    <col min="14082" max="14082" width="46.42578125" style="83" customWidth="1"/>
    <col min="14083" max="14083" width="10.140625" style="83" customWidth="1"/>
    <col min="14084" max="14084" width="8.85546875" style="83" customWidth="1"/>
    <col min="14085" max="14085" width="9.28515625" style="83" customWidth="1"/>
    <col min="14086" max="14090" width="16" style="83" customWidth="1"/>
    <col min="14091" max="14336" width="9.140625" style="83"/>
    <col min="14337" max="14337" width="42.42578125" style="83" customWidth="1"/>
    <col min="14338" max="14338" width="46.42578125" style="83" customWidth="1"/>
    <col min="14339" max="14339" width="10.140625" style="83" customWidth="1"/>
    <col min="14340" max="14340" width="8.85546875" style="83" customWidth="1"/>
    <col min="14341" max="14341" width="9.28515625" style="83" customWidth="1"/>
    <col min="14342" max="14346" width="16" style="83" customWidth="1"/>
    <col min="14347" max="14592" width="9.140625" style="83"/>
    <col min="14593" max="14593" width="42.42578125" style="83" customWidth="1"/>
    <col min="14594" max="14594" width="46.42578125" style="83" customWidth="1"/>
    <col min="14595" max="14595" width="10.140625" style="83" customWidth="1"/>
    <col min="14596" max="14596" width="8.85546875" style="83" customWidth="1"/>
    <col min="14597" max="14597" width="9.28515625" style="83" customWidth="1"/>
    <col min="14598" max="14602" width="16" style="83" customWidth="1"/>
    <col min="14603" max="14848" width="9.140625" style="83"/>
    <col min="14849" max="14849" width="42.42578125" style="83" customWidth="1"/>
    <col min="14850" max="14850" width="46.42578125" style="83" customWidth="1"/>
    <col min="14851" max="14851" width="10.140625" style="83" customWidth="1"/>
    <col min="14852" max="14852" width="8.85546875" style="83" customWidth="1"/>
    <col min="14853" max="14853" width="9.28515625" style="83" customWidth="1"/>
    <col min="14854" max="14858" width="16" style="83" customWidth="1"/>
    <col min="14859" max="15104" width="9.140625" style="83"/>
    <col min="15105" max="15105" width="42.42578125" style="83" customWidth="1"/>
    <col min="15106" max="15106" width="46.42578125" style="83" customWidth="1"/>
    <col min="15107" max="15107" width="10.140625" style="83" customWidth="1"/>
    <col min="15108" max="15108" width="8.85546875" style="83" customWidth="1"/>
    <col min="15109" max="15109" width="9.28515625" style="83" customWidth="1"/>
    <col min="15110" max="15114" width="16" style="83" customWidth="1"/>
    <col min="15115" max="15360" width="9.140625" style="83"/>
    <col min="15361" max="15361" width="42.42578125" style="83" customWidth="1"/>
    <col min="15362" max="15362" width="46.42578125" style="83" customWidth="1"/>
    <col min="15363" max="15363" width="10.140625" style="83" customWidth="1"/>
    <col min="15364" max="15364" width="8.85546875" style="83" customWidth="1"/>
    <col min="15365" max="15365" width="9.28515625" style="83" customWidth="1"/>
    <col min="15366" max="15370" width="16" style="83" customWidth="1"/>
    <col min="15371" max="15616" width="9.140625" style="83"/>
    <col min="15617" max="15617" width="42.42578125" style="83" customWidth="1"/>
    <col min="15618" max="15618" width="46.42578125" style="83" customWidth="1"/>
    <col min="15619" max="15619" width="10.140625" style="83" customWidth="1"/>
    <col min="15620" max="15620" width="8.85546875" style="83" customWidth="1"/>
    <col min="15621" max="15621" width="9.28515625" style="83" customWidth="1"/>
    <col min="15622" max="15626" width="16" style="83" customWidth="1"/>
    <col min="15627" max="15872" width="9.140625" style="83"/>
    <col min="15873" max="15873" width="42.42578125" style="83" customWidth="1"/>
    <col min="15874" max="15874" width="46.42578125" style="83" customWidth="1"/>
    <col min="15875" max="15875" width="10.140625" style="83" customWidth="1"/>
    <col min="15876" max="15876" width="8.85546875" style="83" customWidth="1"/>
    <col min="15877" max="15877" width="9.28515625" style="83" customWidth="1"/>
    <col min="15878" max="15882" width="16" style="83" customWidth="1"/>
    <col min="15883" max="16128" width="9.140625" style="83"/>
    <col min="16129" max="16129" width="42.42578125" style="83" customWidth="1"/>
    <col min="16130" max="16130" width="46.42578125" style="83" customWidth="1"/>
    <col min="16131" max="16131" width="10.140625" style="83" customWidth="1"/>
    <col min="16132" max="16132" width="8.85546875" style="83" customWidth="1"/>
    <col min="16133" max="16133" width="9.28515625" style="83" customWidth="1"/>
    <col min="16134" max="16138" width="16" style="83" customWidth="1"/>
    <col min="16139" max="16384" width="9.140625" style="83"/>
  </cols>
  <sheetData>
    <row r="1" spans="1:10" s="67" customFormat="1" ht="21.75" customHeight="1">
      <c r="A1" s="605" t="str">
        <f>'Elenco P.I.'!B2</f>
        <v>Comune di Arborea</v>
      </c>
      <c r="B1" s="606"/>
      <c r="C1" s="606"/>
      <c r="D1" s="606"/>
      <c r="E1" s="606"/>
      <c r="F1" s="606"/>
      <c r="G1" s="606"/>
      <c r="H1" s="606"/>
      <c r="I1" s="606"/>
      <c r="J1" s="607"/>
    </row>
    <row r="2" spans="1:10" s="67" customFormat="1" ht="19.5" customHeight="1">
      <c r="A2" s="68" t="s">
        <v>0</v>
      </c>
      <c r="B2" s="69"/>
      <c r="C2" s="70"/>
      <c r="D2" s="70"/>
      <c r="E2" s="70"/>
      <c r="F2" s="71" t="s">
        <v>225</v>
      </c>
      <c r="G2" s="71" t="s">
        <v>226</v>
      </c>
      <c r="H2" s="70"/>
      <c r="I2" s="71" t="s">
        <v>227</v>
      </c>
      <c r="J2" s="72"/>
    </row>
    <row r="3" spans="1:10" s="67" customFormat="1" ht="19.5" customHeight="1">
      <c r="A3" s="68" t="s">
        <v>228</v>
      </c>
      <c r="B3" s="73"/>
      <c r="C3" s="70"/>
      <c r="D3" s="70"/>
      <c r="E3" s="70"/>
      <c r="F3" s="74"/>
      <c r="G3" s="74"/>
      <c r="H3" s="70"/>
      <c r="I3" s="75">
        <v>2021</v>
      </c>
      <c r="J3" s="72"/>
    </row>
    <row r="4" spans="1:10" s="67" customFormat="1" ht="19.5" customHeight="1">
      <c r="A4" s="68" t="s">
        <v>229</v>
      </c>
      <c r="B4" s="76"/>
      <c r="C4" s="70"/>
      <c r="D4" s="70"/>
      <c r="E4" s="70"/>
      <c r="F4" s="70"/>
      <c r="G4" s="70"/>
      <c r="H4" s="70"/>
      <c r="I4" s="70"/>
      <c r="J4" s="72"/>
    </row>
    <row r="5" spans="1:10" ht="9.75" customHeight="1">
      <c r="A5" s="77"/>
      <c r="B5" s="78"/>
      <c r="C5" s="79"/>
      <c r="D5" s="79"/>
      <c r="E5" s="79"/>
      <c r="F5" s="79"/>
      <c r="G5" s="80"/>
      <c r="H5" s="81"/>
      <c r="I5" s="81"/>
      <c r="J5" s="82"/>
    </row>
    <row r="6" spans="1:10" ht="12.75" customHeight="1">
      <c r="A6" s="608" t="s">
        <v>230</v>
      </c>
      <c r="B6" s="608"/>
      <c r="C6" s="608"/>
      <c r="D6" s="608"/>
      <c r="E6" s="608"/>
      <c r="F6" s="610" t="s">
        <v>231</v>
      </c>
      <c r="G6" s="610"/>
      <c r="H6" s="610"/>
      <c r="I6" s="610"/>
      <c r="J6" s="610"/>
    </row>
    <row r="7" spans="1:10" ht="15.75" customHeight="1">
      <c r="A7" s="609"/>
      <c r="B7" s="609"/>
      <c r="C7" s="609"/>
      <c r="D7" s="609"/>
      <c r="E7" s="609"/>
      <c r="F7" s="401">
        <v>1</v>
      </c>
      <c r="G7" s="401">
        <v>2</v>
      </c>
      <c r="H7" s="401">
        <v>3</v>
      </c>
      <c r="I7" s="401">
        <v>4</v>
      </c>
      <c r="J7" s="401">
        <v>5</v>
      </c>
    </row>
    <row r="8" spans="1:10" ht="15.75" customHeight="1">
      <c r="A8" s="609"/>
      <c r="B8" s="609"/>
      <c r="C8" s="609"/>
      <c r="D8" s="609"/>
      <c r="E8" s="609"/>
      <c r="F8" s="85" t="s">
        <v>232</v>
      </c>
      <c r="G8" s="85" t="s">
        <v>233</v>
      </c>
      <c r="H8" s="86" t="s">
        <v>234</v>
      </c>
      <c r="I8" s="86" t="s">
        <v>235</v>
      </c>
      <c r="J8" s="86" t="s">
        <v>236</v>
      </c>
    </row>
    <row r="9" spans="1:10" ht="4.5" customHeight="1">
      <c r="A9" s="611"/>
      <c r="B9" s="611"/>
      <c r="C9" s="611"/>
      <c r="D9" s="611"/>
      <c r="E9" s="611"/>
      <c r="F9" s="611"/>
      <c r="G9" s="611"/>
      <c r="H9" s="611"/>
      <c r="I9" s="611"/>
      <c r="J9" s="611"/>
    </row>
    <row r="10" spans="1:10" ht="32.25" customHeight="1">
      <c r="A10" s="87" t="s">
        <v>237</v>
      </c>
      <c r="B10" s="87" t="s">
        <v>238</v>
      </c>
      <c r="C10" s="88" t="s">
        <v>239</v>
      </c>
      <c r="D10" s="88" t="s">
        <v>240</v>
      </c>
      <c r="E10" s="88" t="s">
        <v>241</v>
      </c>
      <c r="F10" s="88" t="s">
        <v>242</v>
      </c>
      <c r="G10" s="88" t="s">
        <v>57</v>
      </c>
      <c r="H10" s="88" t="s">
        <v>243</v>
      </c>
      <c r="I10" s="88" t="s">
        <v>244</v>
      </c>
      <c r="J10" s="88" t="s">
        <v>245</v>
      </c>
    </row>
    <row r="11" spans="1:10" ht="84" customHeight="1">
      <c r="A11" s="89" t="str">
        <f>Tecnico!B16</f>
        <v>Assicurare un'efficace acquisizione, gestione e programmazione delle risorse finanziarie dell'ente al fine di garantire la qualità dei servizi svolti e il rispetto dei piani e dei programmi della politica</v>
      </c>
      <c r="B11" s="90"/>
      <c r="C11" s="91"/>
      <c r="D11" s="92">
        <f t="shared" ref="D11:D20" si="0">E11/100</f>
        <v>0</v>
      </c>
      <c r="E11" s="93"/>
      <c r="F11" s="94" t="str">
        <f>IF(E11&lt;=20,"X","")</f>
        <v>X</v>
      </c>
      <c r="G11" s="94" t="str">
        <f>IF(AND(E11&gt;20,E11&lt;=50),"X","")</f>
        <v/>
      </c>
      <c r="H11" s="94" t="str">
        <f>IF(AND(E11&gt;50,E11&lt;=70),"X","")</f>
        <v/>
      </c>
      <c r="I11" s="94" t="str">
        <f>IF(AND(E11&gt;70,E11&lt;=90),"X","")</f>
        <v/>
      </c>
      <c r="J11" s="94" t="str">
        <f>IF(AND(E11&gt;90,E11&lt;=100),"X","")</f>
        <v/>
      </c>
    </row>
    <row r="12" spans="1:10" ht="104.25" customHeight="1">
      <c r="A12" s="89" t="str">
        <f>Tecnico!B17</f>
        <v>Attuazione delle misure previste dalla normativa  e del PTPC dell'ente in materia di Anticorruzione</v>
      </c>
      <c r="B12" s="96"/>
      <c r="C12" s="91"/>
      <c r="D12" s="92">
        <f t="shared" si="0"/>
        <v>0</v>
      </c>
      <c r="E12" s="93"/>
      <c r="F12" s="94" t="str">
        <f t="shared" ref="F12:F20" si="1">IF(E12&lt;=20,"X","")</f>
        <v>X</v>
      </c>
      <c r="G12" s="94" t="str">
        <f t="shared" ref="G12:G20" si="2">IF(AND(E12&gt;20,E12&lt;=50),"X","")</f>
        <v/>
      </c>
      <c r="H12" s="94" t="str">
        <f t="shared" ref="H12:H20" si="3">IF(AND(E12&gt;50,E12&lt;=70),"X","")</f>
        <v/>
      </c>
      <c r="I12" s="94" t="str">
        <f t="shared" ref="I12:I20" si="4">IF(AND(E12&gt;70,E12&lt;=90),"X","")</f>
        <v/>
      </c>
      <c r="J12" s="94" t="str">
        <f t="shared" ref="J12:J20" si="5">IF(AND(E12&gt;90,E12&lt;=100),"X","")</f>
        <v/>
      </c>
    </row>
    <row r="13" spans="1:10" ht="68.25" customHeight="1">
      <c r="A13" s="89" t="str">
        <f>Tecnico!B18</f>
        <v xml:space="preserve">Attuazione delle misure previste dalla normativa  dell'ente in materia di trasparenza </v>
      </c>
      <c r="B13" s="96"/>
      <c r="C13" s="93"/>
      <c r="D13" s="92">
        <f t="shared" si="0"/>
        <v>0</v>
      </c>
      <c r="E13" s="93"/>
      <c r="F13" s="94" t="str">
        <f t="shared" si="1"/>
        <v>X</v>
      </c>
      <c r="G13" s="94" t="str">
        <f t="shared" si="2"/>
        <v/>
      </c>
      <c r="H13" s="94" t="str">
        <f t="shared" si="3"/>
        <v/>
      </c>
      <c r="I13" s="94" t="str">
        <f t="shared" si="4"/>
        <v/>
      </c>
      <c r="J13" s="94" t="str">
        <f t="shared" si="5"/>
        <v/>
      </c>
    </row>
    <row r="14" spans="1:10" ht="75" customHeight="1">
      <c r="A14" s="89" t="str">
        <f>Tecnico!B19</f>
        <v>Assicurare un elevato standard degli atti amministrativi finalizzato a garantire la legittimità, regolarità e correttezza dell’azione amministrativa nonche di regolarità contabile degli atti mediante l'attuazione dei controlli cosi come previsto nel numero e con le modalità programmate nel regolamento sui controlli interni adottato dall'ente.</v>
      </c>
      <c r="B14" s="96"/>
      <c r="C14" s="93"/>
      <c r="D14" s="92">
        <f t="shared" si="0"/>
        <v>0</v>
      </c>
      <c r="E14" s="93"/>
      <c r="F14" s="94" t="str">
        <f t="shared" si="1"/>
        <v>X</v>
      </c>
      <c r="G14" s="94" t="str">
        <f t="shared" si="2"/>
        <v/>
      </c>
      <c r="H14" s="94" t="str">
        <f t="shared" si="3"/>
        <v/>
      </c>
      <c r="I14" s="94" t="str">
        <f t="shared" si="4"/>
        <v/>
      </c>
      <c r="J14" s="94" t="str">
        <f t="shared" si="5"/>
        <v/>
      </c>
    </row>
    <row r="15" spans="1:10" ht="80.25" customHeight="1">
      <c r="A15" s="89" t="str">
        <f>Tecnico!B20</f>
        <v>Informatizzazione</v>
      </c>
      <c r="B15" s="96"/>
      <c r="C15" s="93"/>
      <c r="D15" s="92">
        <f t="shared" si="0"/>
        <v>0</v>
      </c>
      <c r="E15" s="93"/>
      <c r="F15" s="94" t="str">
        <f t="shared" si="1"/>
        <v>X</v>
      </c>
      <c r="G15" s="94" t="str">
        <f t="shared" si="2"/>
        <v/>
      </c>
      <c r="H15" s="94" t="str">
        <f t="shared" si="3"/>
        <v/>
      </c>
      <c r="I15" s="94" t="str">
        <f t="shared" si="4"/>
        <v/>
      </c>
      <c r="J15" s="94" t="str">
        <f t="shared" si="5"/>
        <v/>
      </c>
    </row>
    <row r="16" spans="1:10" ht="89.25" hidden="1" customHeight="1">
      <c r="A16" s="89">
        <f>Tecnico!B21</f>
        <v>0</v>
      </c>
      <c r="B16" s="96"/>
      <c r="C16" s="93"/>
      <c r="D16" s="92">
        <f t="shared" si="0"/>
        <v>0</v>
      </c>
      <c r="E16" s="93"/>
      <c r="F16" s="94" t="str">
        <f t="shared" si="1"/>
        <v>X</v>
      </c>
      <c r="G16" s="94" t="str">
        <f t="shared" si="2"/>
        <v/>
      </c>
      <c r="H16" s="94" t="str">
        <f t="shared" si="3"/>
        <v/>
      </c>
      <c r="I16" s="94" t="str">
        <f t="shared" si="4"/>
        <v/>
      </c>
      <c r="J16" s="94" t="str">
        <f t="shared" si="5"/>
        <v/>
      </c>
    </row>
    <row r="17" spans="1:10" ht="78" hidden="1" customHeight="1">
      <c r="A17" s="89">
        <f>Tecnico!B22</f>
        <v>0</v>
      </c>
      <c r="B17" s="89"/>
      <c r="C17" s="93"/>
      <c r="D17" s="92">
        <f t="shared" si="0"/>
        <v>0</v>
      </c>
      <c r="E17" s="93"/>
      <c r="F17" s="94" t="str">
        <f t="shared" si="1"/>
        <v>X</v>
      </c>
      <c r="G17" s="94" t="str">
        <f t="shared" si="2"/>
        <v/>
      </c>
      <c r="H17" s="94" t="str">
        <f t="shared" si="3"/>
        <v/>
      </c>
      <c r="I17" s="94" t="str">
        <f t="shared" si="4"/>
        <v/>
      </c>
      <c r="J17" s="94" t="str">
        <f t="shared" si="5"/>
        <v/>
      </c>
    </row>
    <row r="18" spans="1:10" ht="26.25" hidden="1" customHeight="1">
      <c r="A18" s="89">
        <f>Tecnico!B23</f>
        <v>0</v>
      </c>
      <c r="B18" s="96"/>
      <c r="C18" s="93"/>
      <c r="D18" s="92">
        <f t="shared" si="0"/>
        <v>0</v>
      </c>
      <c r="E18" s="93"/>
      <c r="F18" s="94" t="str">
        <f t="shared" si="1"/>
        <v>X</v>
      </c>
      <c r="G18" s="94" t="str">
        <f t="shared" si="2"/>
        <v/>
      </c>
      <c r="H18" s="94" t="str">
        <f t="shared" si="3"/>
        <v/>
      </c>
      <c r="I18" s="94" t="str">
        <f t="shared" si="4"/>
        <v/>
      </c>
      <c r="J18" s="94" t="str">
        <f t="shared" si="5"/>
        <v/>
      </c>
    </row>
    <row r="19" spans="1:10" ht="26.25" hidden="1" customHeight="1">
      <c r="A19" s="89">
        <f>Tecnico!B24</f>
        <v>0</v>
      </c>
      <c r="B19" s="96"/>
      <c r="C19" s="93"/>
      <c r="D19" s="92">
        <f t="shared" si="0"/>
        <v>0</v>
      </c>
      <c r="E19" s="93"/>
      <c r="F19" s="94" t="str">
        <f t="shared" si="1"/>
        <v>X</v>
      </c>
      <c r="G19" s="94" t="str">
        <f t="shared" si="2"/>
        <v/>
      </c>
      <c r="H19" s="94" t="str">
        <f t="shared" si="3"/>
        <v/>
      </c>
      <c r="I19" s="94" t="str">
        <f t="shared" si="4"/>
        <v/>
      </c>
      <c r="J19" s="94" t="str">
        <f t="shared" si="5"/>
        <v/>
      </c>
    </row>
    <row r="20" spans="1:10" ht="26.25" hidden="1" customHeight="1">
      <c r="A20" s="89">
        <f>Tecnico!B25</f>
        <v>0</v>
      </c>
      <c r="B20" s="96"/>
      <c r="C20" s="93"/>
      <c r="D20" s="92">
        <f t="shared" si="0"/>
        <v>0</v>
      </c>
      <c r="E20" s="93"/>
      <c r="F20" s="94" t="str">
        <f t="shared" si="1"/>
        <v>X</v>
      </c>
      <c r="G20" s="94" t="str">
        <f t="shared" si="2"/>
        <v/>
      </c>
      <c r="H20" s="94" t="str">
        <f t="shared" si="3"/>
        <v/>
      </c>
      <c r="I20" s="94" t="str">
        <f t="shared" si="4"/>
        <v/>
      </c>
      <c r="J20" s="94" t="str">
        <f t="shared" si="5"/>
        <v/>
      </c>
    </row>
    <row r="21" spans="1:10">
      <c r="A21" s="97" t="s">
        <v>246</v>
      </c>
      <c r="B21" s="98" t="str">
        <f>IF(C21=60,"Pesatura Adeguata","Pesatura Inadeguata")</f>
        <v>Pesatura Inadeguata</v>
      </c>
      <c r="C21" s="99">
        <f>SUM(C11:C20)</f>
        <v>0</v>
      </c>
      <c r="D21" s="99"/>
      <c r="E21" s="100" t="e">
        <f>SUM(G21:J21)/C21</f>
        <v>#DIV/0!</v>
      </c>
      <c r="F21" s="101"/>
      <c r="G21" s="102">
        <f>IF(G11="x",C11*D11)+IF(G12="x",C12*D12)+IF(G13="x",C13*D13)+IF(G14="x",C14*D14)+IF(G15="x",C15*D15)+IF(G16="x",C16*D16)+IF(G17="x",C17*D17)+IF(G18="x",C18*D18)+IF(G19="x",C19*D19)+IF(G20="x",C20*D20)</f>
        <v>0</v>
      </c>
      <c r="H21" s="102">
        <f>IF(H11="x",C11*D11)+IF(H12="x",C12*D12)+IF(H13="x",C13*D13)+IF(H14="x",C14*D14)+IF(H15="x",C15*D15)+IF(H16="x",C16*D16)+IF(H17="x",C17*D17)+IF(H18="x",C18*D18)+IF(H19="x",C19*D19)+IF(H20="x",C20*D20)</f>
        <v>0</v>
      </c>
      <c r="I21" s="102">
        <f>IF(I11="x",C11*D11)+IF(I12="x",C12*D12)+IF(I13="x",C13*D13)+IF(I14="x",C14*D14)+IF(I15="x",C15*D15)+IF(I16="x",C16*D16)+IF(I17="x",C17*D17)+IF(I18="x",C18*D18)+IF(I19="x",C19*D19)+IF(I20="x",C20*D20)</f>
        <v>0</v>
      </c>
      <c r="J21" s="102">
        <f>IF(J11="x",C11*D11)+IF(J12="x",C12*D12)+IF(J13="x",C13*D13)+IF(J14="x",C14*D14)+IF(J15="x",C15*D15)+IF(J16="x",C16*D16)+IF(J17="x",C17*D17)+IF(J18="x",C18*D18)+IF(J19="x",C19*D19)+IF(J19="x",C19*D19)</f>
        <v>0</v>
      </c>
    </row>
    <row r="22" spans="1:10" ht="3" customHeight="1">
      <c r="A22" s="611"/>
      <c r="B22" s="612"/>
      <c r="C22" s="612"/>
      <c r="D22" s="402"/>
      <c r="E22" s="611"/>
      <c r="F22" s="612"/>
      <c r="G22" s="612"/>
      <c r="H22" s="611"/>
      <c r="I22" s="612"/>
      <c r="J22" s="612"/>
    </row>
    <row r="23" spans="1:10" ht="42" customHeight="1">
      <c r="A23" s="87" t="s">
        <v>247</v>
      </c>
      <c r="B23" s="87" t="s">
        <v>238</v>
      </c>
      <c r="C23" s="88" t="s">
        <v>239</v>
      </c>
      <c r="D23" s="88" t="s">
        <v>240</v>
      </c>
      <c r="E23" s="88" t="s">
        <v>241</v>
      </c>
      <c r="F23" s="88" t="s">
        <v>242</v>
      </c>
      <c r="G23" s="88" t="s">
        <v>57</v>
      </c>
      <c r="H23" s="88" t="s">
        <v>243</v>
      </c>
      <c r="I23" s="88" t="s">
        <v>244</v>
      </c>
      <c r="J23" s="88" t="s">
        <v>245</v>
      </c>
    </row>
    <row r="24" spans="1:10" s="105" customFormat="1" ht="28.5" customHeight="1">
      <c r="A24" s="96" t="str">
        <f>Tecnico!B32</f>
        <v>Garantire il controllo effettivo da parte della stazione appaltante sull’esecuzione delle prestazioni</v>
      </c>
      <c r="B24" s="95"/>
      <c r="C24" s="104">
        <v>20</v>
      </c>
      <c r="D24" s="92">
        <f>E24/100</f>
        <v>0</v>
      </c>
      <c r="E24" s="93"/>
      <c r="F24" s="94" t="str">
        <f t="shared" ref="F24:F34" si="6">IF(E24&lt;=20,"X","")</f>
        <v>X</v>
      </c>
      <c r="G24" s="94" t="str">
        <f t="shared" ref="G24:G34" si="7">IF(AND(E24&gt;20,E24&lt;=50),"X","")</f>
        <v/>
      </c>
      <c r="H24" s="94" t="str">
        <f t="shared" ref="H24:H34" si="8">IF(AND(E24&gt;50,E24&lt;=70),"X","")</f>
        <v/>
      </c>
      <c r="I24" s="94" t="str">
        <f t="shared" ref="I24:I34" si="9">IF(AND(E24&gt;70,E24&lt;=90),"X","")</f>
        <v/>
      </c>
      <c r="J24" s="94" t="str">
        <f>IF(AND(E24&gt;90,E24&lt;=100),"X","")</f>
        <v/>
      </c>
    </row>
    <row r="25" spans="1:10" s="105" customFormat="1" ht="21.75" customHeight="1">
      <c r="A25" s="96"/>
      <c r="B25" s="96"/>
      <c r="C25" s="104"/>
      <c r="D25" s="92">
        <f t="shared" ref="D25:D31" si="10">E25/100</f>
        <v>0</v>
      </c>
      <c r="E25" s="93"/>
      <c r="F25" s="94" t="str">
        <f t="shared" si="6"/>
        <v>X</v>
      </c>
      <c r="G25" s="94" t="str">
        <f t="shared" si="7"/>
        <v/>
      </c>
      <c r="H25" s="94" t="str">
        <f t="shared" si="8"/>
        <v/>
      </c>
      <c r="I25" s="94" t="str">
        <f t="shared" si="9"/>
        <v/>
      </c>
      <c r="J25" s="94" t="str">
        <f t="shared" ref="J25:J31" si="11">IF(AND(E25&gt;90,E25&lt;=100),"X","")</f>
        <v/>
      </c>
    </row>
    <row r="26" spans="1:10" s="105" customFormat="1" ht="27" customHeight="1">
      <c r="A26" s="96"/>
      <c r="B26" s="96"/>
      <c r="C26" s="104"/>
      <c r="D26" s="92">
        <f t="shared" si="10"/>
        <v>0</v>
      </c>
      <c r="E26" s="93"/>
      <c r="F26" s="94" t="str">
        <f t="shared" si="6"/>
        <v>X</v>
      </c>
      <c r="G26" s="94" t="str">
        <f t="shared" si="7"/>
        <v/>
      </c>
      <c r="H26" s="94" t="str">
        <f t="shared" si="8"/>
        <v/>
      </c>
      <c r="I26" s="94" t="str">
        <f t="shared" si="9"/>
        <v/>
      </c>
      <c r="J26" s="94" t="str">
        <f t="shared" si="11"/>
        <v/>
      </c>
    </row>
    <row r="27" spans="1:10" s="105" customFormat="1" ht="27" customHeight="1">
      <c r="A27" s="96"/>
      <c r="B27" s="96"/>
      <c r="C27" s="104"/>
      <c r="D27" s="92">
        <f t="shared" si="10"/>
        <v>0</v>
      </c>
      <c r="E27" s="93"/>
      <c r="F27" s="94" t="str">
        <f t="shared" si="6"/>
        <v>X</v>
      </c>
      <c r="G27" s="94" t="str">
        <f t="shared" si="7"/>
        <v/>
      </c>
      <c r="H27" s="94" t="str">
        <f t="shared" si="8"/>
        <v/>
      </c>
      <c r="I27" s="94" t="str">
        <f t="shared" si="9"/>
        <v/>
      </c>
      <c r="J27" s="94" t="str">
        <f t="shared" si="11"/>
        <v/>
      </c>
    </row>
    <row r="28" spans="1:10" s="105" customFormat="1" ht="27" customHeight="1">
      <c r="A28" s="96"/>
      <c r="B28" s="96"/>
      <c r="C28" s="106"/>
      <c r="D28" s="92">
        <f t="shared" si="10"/>
        <v>0</v>
      </c>
      <c r="E28" s="93"/>
      <c r="F28" s="94" t="str">
        <f t="shared" si="6"/>
        <v>X</v>
      </c>
      <c r="G28" s="94" t="str">
        <f t="shared" si="7"/>
        <v/>
      </c>
      <c r="H28" s="94" t="str">
        <f t="shared" si="8"/>
        <v/>
      </c>
      <c r="I28" s="94" t="str">
        <f t="shared" si="9"/>
        <v/>
      </c>
      <c r="J28" s="94" t="str">
        <f t="shared" si="11"/>
        <v/>
      </c>
    </row>
    <row r="29" spans="1:10" s="105" customFormat="1" ht="27" customHeight="1">
      <c r="A29" s="96"/>
      <c r="B29" s="96"/>
      <c r="C29" s="106"/>
      <c r="D29" s="92">
        <f t="shared" si="10"/>
        <v>0</v>
      </c>
      <c r="E29" s="93"/>
      <c r="F29" s="94" t="str">
        <f t="shared" si="6"/>
        <v>X</v>
      </c>
      <c r="G29" s="94" t="str">
        <f t="shared" si="7"/>
        <v/>
      </c>
      <c r="H29" s="94" t="str">
        <f t="shared" si="8"/>
        <v/>
      </c>
      <c r="I29" s="94" t="str">
        <f t="shared" si="9"/>
        <v/>
      </c>
      <c r="J29" s="94" t="str">
        <f t="shared" si="11"/>
        <v/>
      </c>
    </row>
    <row r="30" spans="1:10" s="105" customFormat="1" ht="27" customHeight="1">
      <c r="A30" s="96"/>
      <c r="B30" s="96"/>
      <c r="C30" s="106"/>
      <c r="D30" s="92">
        <f t="shared" si="10"/>
        <v>0</v>
      </c>
      <c r="E30" s="93"/>
      <c r="F30" s="94" t="str">
        <f t="shared" si="6"/>
        <v>X</v>
      </c>
      <c r="G30" s="94" t="str">
        <f t="shared" si="7"/>
        <v/>
      </c>
      <c r="H30" s="94" t="str">
        <f t="shared" si="8"/>
        <v/>
      </c>
      <c r="I30" s="94" t="str">
        <f t="shared" si="9"/>
        <v/>
      </c>
      <c r="J30" s="94" t="str">
        <f t="shared" si="11"/>
        <v/>
      </c>
    </row>
    <row r="31" spans="1:10" s="105" customFormat="1" ht="27" customHeight="1">
      <c r="A31" s="96"/>
      <c r="B31" s="96"/>
      <c r="C31" s="106"/>
      <c r="D31" s="92">
        <f t="shared" si="10"/>
        <v>0</v>
      </c>
      <c r="E31" s="93"/>
      <c r="F31" s="94" t="str">
        <f t="shared" si="6"/>
        <v>X</v>
      </c>
      <c r="G31" s="94" t="str">
        <f t="shared" si="7"/>
        <v/>
      </c>
      <c r="H31" s="94" t="str">
        <f t="shared" si="8"/>
        <v/>
      </c>
      <c r="I31" s="94" t="str">
        <f t="shared" si="9"/>
        <v/>
      </c>
      <c r="J31" s="94" t="str">
        <f t="shared" si="11"/>
        <v/>
      </c>
    </row>
    <row r="32" spans="1:10" ht="42" customHeight="1">
      <c r="A32" s="401" t="s">
        <v>248</v>
      </c>
      <c r="B32" s="401" t="s">
        <v>249</v>
      </c>
      <c r="C32" s="88" t="s">
        <v>239</v>
      </c>
      <c r="D32" s="88" t="s">
        <v>240</v>
      </c>
      <c r="E32" s="88" t="s">
        <v>241</v>
      </c>
      <c r="F32" s="107" t="s">
        <v>250</v>
      </c>
      <c r="G32" s="107" t="s">
        <v>251</v>
      </c>
      <c r="H32" s="107" t="s">
        <v>252</v>
      </c>
      <c r="I32" s="107" t="s">
        <v>253</v>
      </c>
      <c r="J32" s="107" t="s">
        <v>254</v>
      </c>
    </row>
    <row r="33" spans="1:11" s="105" customFormat="1" ht="49.5" customHeight="1">
      <c r="A33" s="96" t="s">
        <v>317</v>
      </c>
      <c r="B33" s="96" t="s">
        <v>377</v>
      </c>
      <c r="C33" s="106">
        <v>10</v>
      </c>
      <c r="D33" s="92">
        <f>E33/100</f>
        <v>0</v>
      </c>
      <c r="E33" s="93"/>
      <c r="F33" s="94" t="str">
        <f t="shared" si="6"/>
        <v>X</v>
      </c>
      <c r="G33" s="94" t="str">
        <f t="shared" si="7"/>
        <v/>
      </c>
      <c r="H33" s="94" t="str">
        <f t="shared" si="8"/>
        <v/>
      </c>
      <c r="I33" s="94" t="str">
        <f t="shared" si="9"/>
        <v/>
      </c>
      <c r="J33" s="94" t="str">
        <f t="shared" ref="J33:J39" si="12">IF(AND(E33&gt;90,E33&lt;=100),"X","")</f>
        <v/>
      </c>
    </row>
    <row r="34" spans="1:11" s="105" customFormat="1" ht="18.75" customHeight="1">
      <c r="A34" s="96"/>
      <c r="B34" s="96"/>
      <c r="C34" s="106"/>
      <c r="D34" s="92">
        <f t="shared" ref="D34:D39" si="13">E34/100</f>
        <v>0</v>
      </c>
      <c r="E34" s="93"/>
      <c r="F34" s="94" t="str">
        <f t="shared" si="6"/>
        <v>X</v>
      </c>
      <c r="G34" s="94" t="str">
        <f t="shared" si="7"/>
        <v/>
      </c>
      <c r="H34" s="94" t="str">
        <f t="shared" si="8"/>
        <v/>
      </c>
      <c r="I34" s="94" t="str">
        <f t="shared" si="9"/>
        <v/>
      </c>
      <c r="J34" s="94" t="str">
        <f t="shared" si="12"/>
        <v/>
      </c>
    </row>
    <row r="35" spans="1:11" s="105" customFormat="1" ht="18.75" customHeight="1">
      <c r="A35" s="96"/>
      <c r="B35" s="96"/>
      <c r="C35" s="106"/>
      <c r="D35" s="92">
        <f t="shared" si="13"/>
        <v>0</v>
      </c>
      <c r="E35" s="93"/>
      <c r="F35" s="94" t="str">
        <f>IF(E35&lt;=20,"X","")</f>
        <v>X</v>
      </c>
      <c r="G35" s="94" t="str">
        <f>IF(AND(E35&gt;20,E35&lt;=50),"X","")</f>
        <v/>
      </c>
      <c r="H35" s="94" t="str">
        <f>IF(AND(E35&gt;50,E35&lt;=70),"X","")</f>
        <v/>
      </c>
      <c r="I35" s="94" t="str">
        <f>IF(AND(E35&gt;70,E35&lt;=90),"X","")</f>
        <v/>
      </c>
      <c r="J35" s="94" t="str">
        <f t="shared" si="12"/>
        <v/>
      </c>
    </row>
    <row r="36" spans="1:11" s="105" customFormat="1" ht="18.75" customHeight="1">
      <c r="A36" s="96"/>
      <c r="B36" s="96"/>
      <c r="C36" s="106"/>
      <c r="D36" s="92">
        <f t="shared" si="13"/>
        <v>0</v>
      </c>
      <c r="E36" s="93"/>
      <c r="F36" s="94" t="str">
        <f>IF(E36&lt;=20,"X","")</f>
        <v>X</v>
      </c>
      <c r="G36" s="94" t="str">
        <f>IF(AND(E36&gt;20,E36&lt;=50),"X","")</f>
        <v/>
      </c>
      <c r="H36" s="94" t="str">
        <f>IF(AND(E36&gt;50,E36&lt;=70),"X","")</f>
        <v/>
      </c>
      <c r="I36" s="94" t="str">
        <f>IF(AND(E36&gt;70,E36&lt;=90),"X","")</f>
        <v/>
      </c>
      <c r="J36" s="94" t="str">
        <f t="shared" si="12"/>
        <v/>
      </c>
    </row>
    <row r="37" spans="1:11" s="105" customFormat="1" ht="18.75" customHeight="1">
      <c r="A37" s="96"/>
      <c r="B37" s="96"/>
      <c r="C37" s="106"/>
      <c r="D37" s="92">
        <f t="shared" si="13"/>
        <v>0</v>
      </c>
      <c r="E37" s="93"/>
      <c r="F37" s="94" t="str">
        <f>IF(E37&lt;=20,"X","")</f>
        <v>X</v>
      </c>
      <c r="G37" s="94" t="str">
        <f>IF(AND(E37&gt;20,E37&lt;=50),"X","")</f>
        <v/>
      </c>
      <c r="H37" s="94" t="str">
        <f>IF(AND(E37&gt;50,E37&lt;=70),"X","")</f>
        <v/>
      </c>
      <c r="I37" s="94" t="str">
        <f>IF(AND(E37&gt;70,E37&lt;=90),"X","")</f>
        <v/>
      </c>
      <c r="J37" s="94" t="str">
        <f t="shared" si="12"/>
        <v/>
      </c>
    </row>
    <row r="38" spans="1:11" s="105" customFormat="1" ht="18.75" customHeight="1">
      <c r="A38" s="96"/>
      <c r="B38" s="96"/>
      <c r="C38" s="106"/>
      <c r="D38" s="92">
        <f t="shared" si="13"/>
        <v>0</v>
      </c>
      <c r="E38" s="93"/>
      <c r="F38" s="94" t="str">
        <f>IF(E38&lt;=20,"X","")</f>
        <v>X</v>
      </c>
      <c r="G38" s="94" t="str">
        <f>IF(AND(E38&gt;20,E38&lt;=50),"X","")</f>
        <v/>
      </c>
      <c r="H38" s="94" t="str">
        <f>IF(AND(E38&gt;50,E38&lt;=70),"X","")</f>
        <v/>
      </c>
      <c r="I38" s="94" t="str">
        <f>IF(AND(E38&gt;70,E38&lt;=90),"X","")</f>
        <v/>
      </c>
      <c r="J38" s="94" t="str">
        <f t="shared" si="12"/>
        <v/>
      </c>
    </row>
    <row r="39" spans="1:11" s="105" customFormat="1" ht="18.75" customHeight="1">
      <c r="A39" s="96"/>
      <c r="B39" s="96"/>
      <c r="C39" s="106"/>
      <c r="D39" s="92">
        <f t="shared" si="13"/>
        <v>0</v>
      </c>
      <c r="E39" s="93"/>
      <c r="F39" s="94" t="str">
        <f>IF(E39&lt;=20,"X","")</f>
        <v>X</v>
      </c>
      <c r="G39" s="94" t="str">
        <f>IF(AND(E39&gt;20,E39&lt;=50),"X","")</f>
        <v/>
      </c>
      <c r="H39" s="94" t="str">
        <f>IF(AND(E39&gt;50,E39&lt;=70),"X","")</f>
        <v/>
      </c>
      <c r="I39" s="94" t="str">
        <f>IF(AND(E39&gt;70,E39&lt;=90),"X","")</f>
        <v/>
      </c>
      <c r="J39" s="94" t="str">
        <f t="shared" si="12"/>
        <v/>
      </c>
    </row>
    <row r="40" spans="1:11" ht="25.5">
      <c r="A40" s="97" t="s">
        <v>255</v>
      </c>
      <c r="B40" s="98" t="str">
        <f>IF(C40=40,"Pesatura Adeguata","Pesatura Inadeguata")</f>
        <v>Pesatura Inadeguata</v>
      </c>
      <c r="C40" s="106">
        <f>SUM(C24:C35)</f>
        <v>30</v>
      </c>
      <c r="D40" s="401"/>
      <c r="E40" s="100">
        <f>SUM(G40:J40)/C40</f>
        <v>0</v>
      </c>
      <c r="F40" s="108"/>
      <c r="G40" s="109">
        <f>IF(G24="x",C24*D24)+IF(G25="x",C25*D25)+IF(G26="x",C26*D26)+IF(G27="x",C27*D27)+IF(G28="x",C28*D28)+IF(G29="x",C29*D29)+IF(G30="x",C30*D30)+IF(G31="x",C31*D31)+IF(G33="x",C33*D33)+IF(G34="x",C34*D34)+IF(G35="x",C35*D35)+IF(G36="x",C36*D36)+IF(G37="x",C37*D37)+IF(G38="x",C38*D38)+IF(G39="x",C39*D39)</f>
        <v>0</v>
      </c>
      <c r="H40" s="109">
        <f>IF(H24="x",C24*D24)+IF(H25="x",C25*D25)+IF(H26="x",C26*D26)+IF(H27="x",C27*D27)+IF(H28="x",C28*D28)+IF(H29="x",C29*D29)+IF(H30="x",C30*D30)+IF(H31="x",C31*D31)+IF(H33="x",C33*D33)+IF(H34="x",C34*D34)+IF(H35="x",C35*D35)+IF(H36="x",C36*D36)+IF(H37="x",C37*D37)+IF(H38="x",C38*D38)+IF(H39="x",C39*D39)</f>
        <v>0</v>
      </c>
      <c r="I40" s="109">
        <f>IF(I24="x",C24*D24)+IF(I25="x",C25*D25)+IF(I26="x",C26*D26)+IF(I27="x",C27*D27)+IF(I28="x",C28*D28)+IF(I29="x",C29*D29)+IF(I30="x",C30*D30)+IF(I31="x",C31*D31)+IF(I33="x",C33*D33)+IF(I34="x",C34*D34)+IF(I35="x",C35*D35)+IF(I36="x",C36*D36)+IF(I37="x",C37*D37)+IF(I38="x",C38*D38)+IF(I39="x",C39*D39)</f>
        <v>0</v>
      </c>
      <c r="J40" s="109">
        <f>IF(J24="x",C24*D24)+IF(J25="x",C25*D25)+IF(J26="x",C26*D26)+IF(J27="x",C27*D27)+IF(J28="x",C28*D28)+IF(J29="x",C29*D29)+IF(J30="x",C30*D30)+IF(J31="x",C31*D31)+IF(J33="x",C33*D33)+IF(J34="x",C34*D34)+IF(J35="x",C35*D35)+IF(J36="x",C36*D36)+IF(J37="x",C37*D37)+IF(J38="x",C38*D38)+IF(J39="x",C39*D39)</f>
        <v>0</v>
      </c>
    </row>
    <row r="41" spans="1:11" s="117" customFormat="1" ht="18" customHeight="1">
      <c r="A41" s="110"/>
      <c r="B41" s="111"/>
      <c r="C41" s="112"/>
      <c r="D41" s="112" t="s">
        <v>256</v>
      </c>
      <c r="E41" s="113"/>
      <c r="F41" s="114"/>
      <c r="G41" s="114"/>
      <c r="H41" s="114"/>
      <c r="I41" s="114"/>
      <c r="J41" s="115"/>
      <c r="K41" s="116"/>
    </row>
    <row r="42" spans="1:11" ht="16.5" customHeight="1">
      <c r="A42" s="601" t="s">
        <v>257</v>
      </c>
      <c r="B42" s="602"/>
      <c r="C42" s="99">
        <f>SUM(G21:J21)</f>
        <v>0</v>
      </c>
      <c r="D42" s="118">
        <f>C42/60</f>
        <v>0</v>
      </c>
      <c r="E42" s="119"/>
      <c r="F42" s="120"/>
      <c r="G42" s="120"/>
      <c r="H42" s="120"/>
      <c r="I42" s="120"/>
      <c r="J42" s="121"/>
      <c r="K42" s="122"/>
    </row>
    <row r="43" spans="1:11" ht="17.25" customHeight="1">
      <c r="A43" s="123" t="s">
        <v>200</v>
      </c>
      <c r="B43" s="124"/>
      <c r="C43" s="125"/>
      <c r="D43" s="125"/>
      <c r="E43" s="603" t="s">
        <v>258</v>
      </c>
      <c r="F43" s="603"/>
      <c r="G43" s="604"/>
      <c r="H43" s="126">
        <f>C42+C44</f>
        <v>0</v>
      </c>
      <c r="I43" s="125" t="s">
        <v>259</v>
      </c>
      <c r="J43" s="127"/>
      <c r="K43" s="122"/>
    </row>
    <row r="44" spans="1:11" ht="16.5" customHeight="1">
      <c r="A44" s="601" t="s">
        <v>260</v>
      </c>
      <c r="B44" s="602"/>
      <c r="C44" s="99">
        <f>SUM(F40:J40)</f>
        <v>0</v>
      </c>
      <c r="D44" s="118" t="s">
        <v>256</v>
      </c>
      <c r="E44" s="119"/>
      <c r="F44" s="120"/>
      <c r="G44" s="120"/>
      <c r="H44" s="120"/>
      <c r="I44" s="120"/>
      <c r="J44" s="121"/>
      <c r="K44" s="122"/>
    </row>
    <row r="45" spans="1:11" ht="26.25" customHeight="1">
      <c r="A45" s="128"/>
      <c r="B45" s="129"/>
      <c r="C45" s="129"/>
      <c r="D45" s="129"/>
      <c r="E45" s="130"/>
      <c r="F45" s="131"/>
      <c r="G45" s="131"/>
      <c r="H45" s="131"/>
      <c r="I45" s="131"/>
      <c r="J45" s="132"/>
      <c r="K45" s="122"/>
    </row>
  </sheetData>
  <mergeCells count="10">
    <mergeCell ref="A42:B42"/>
    <mergeCell ref="E43:G43"/>
    <mergeCell ref="A44:B44"/>
    <mergeCell ref="A1:J1"/>
    <mergeCell ref="A6:E8"/>
    <mergeCell ref="F6:J6"/>
    <mergeCell ref="A9:J9"/>
    <mergeCell ref="A22:C22"/>
    <mergeCell ref="E22:G22"/>
    <mergeCell ref="H22:J22"/>
  </mergeCells>
  <conditionalFormatting sqref="B21 B40:B41">
    <cfRule type="cellIs" dxfId="154" priority="31" stopIfTrue="1" operator="equal">
      <formula>"Pesatura Inadeguata"</formula>
    </cfRule>
  </conditionalFormatting>
  <conditionalFormatting sqref="F11">
    <cfRule type="cellIs" dxfId="153" priority="30" stopIfTrue="1" operator="equal">
      <formula>"x"</formula>
    </cfRule>
  </conditionalFormatting>
  <conditionalFormatting sqref="G11">
    <cfRule type="cellIs" dxfId="152" priority="27" stopIfTrue="1" operator="equal">
      <formula>"x"</formula>
    </cfRule>
    <cfRule type="cellIs" dxfId="151" priority="29" stopIfTrue="1" operator="equal">
      <formula>"x"</formula>
    </cfRule>
  </conditionalFormatting>
  <conditionalFormatting sqref="H11">
    <cfRule type="cellIs" dxfId="150" priority="28" stopIfTrue="1" operator="equal">
      <formula>"x"</formula>
    </cfRule>
  </conditionalFormatting>
  <conditionalFormatting sqref="I11">
    <cfRule type="cellIs" dxfId="149" priority="26" stopIfTrue="1" operator="equal">
      <formula>"x"</formula>
    </cfRule>
  </conditionalFormatting>
  <conditionalFormatting sqref="J11">
    <cfRule type="cellIs" dxfId="148" priority="25" stopIfTrue="1" operator="equal">
      <formula>"x"</formula>
    </cfRule>
  </conditionalFormatting>
  <conditionalFormatting sqref="F12">
    <cfRule type="cellIs" dxfId="147" priority="24" stopIfTrue="1" operator="equal">
      <formula>"x"</formula>
    </cfRule>
  </conditionalFormatting>
  <conditionalFormatting sqref="G12">
    <cfRule type="cellIs" dxfId="146" priority="21" stopIfTrue="1" operator="equal">
      <formula>"x"</formula>
    </cfRule>
    <cfRule type="cellIs" dxfId="145" priority="23" stopIfTrue="1" operator="equal">
      <formula>"x"</formula>
    </cfRule>
  </conditionalFormatting>
  <conditionalFormatting sqref="H12">
    <cfRule type="cellIs" dxfId="144" priority="22" stopIfTrue="1" operator="equal">
      <formula>"x"</formula>
    </cfRule>
  </conditionalFormatting>
  <conditionalFormatting sqref="I12">
    <cfRule type="cellIs" dxfId="143" priority="20" stopIfTrue="1" operator="equal">
      <formula>"x"</formula>
    </cfRule>
  </conditionalFormatting>
  <conditionalFormatting sqref="J12">
    <cfRule type="cellIs" dxfId="142" priority="19" stopIfTrue="1" operator="equal">
      <formula>"x"</formula>
    </cfRule>
  </conditionalFormatting>
  <conditionalFormatting sqref="F24:F31">
    <cfRule type="cellIs" dxfId="141" priority="18" stopIfTrue="1" operator="equal">
      <formula>"x"</formula>
    </cfRule>
  </conditionalFormatting>
  <conditionalFormatting sqref="G24:G31">
    <cfRule type="cellIs" dxfId="140" priority="15" stopIfTrue="1" operator="equal">
      <formula>"x"</formula>
    </cfRule>
    <cfRule type="cellIs" dxfId="139" priority="17" stopIfTrue="1" operator="equal">
      <formula>"x"</formula>
    </cfRule>
  </conditionalFormatting>
  <conditionalFormatting sqref="H24:H31">
    <cfRule type="cellIs" dxfId="138" priority="16" stopIfTrue="1" operator="equal">
      <formula>"x"</formula>
    </cfRule>
  </conditionalFormatting>
  <conditionalFormatting sqref="I24:I31">
    <cfRule type="cellIs" dxfId="137" priority="14" stopIfTrue="1" operator="equal">
      <formula>"x"</formula>
    </cfRule>
  </conditionalFormatting>
  <conditionalFormatting sqref="J24:J31">
    <cfRule type="cellIs" dxfId="136" priority="13" stopIfTrue="1" operator="equal">
      <formula>"x"</formula>
    </cfRule>
  </conditionalFormatting>
  <conditionalFormatting sqref="F33:F39">
    <cfRule type="cellIs" dxfId="135" priority="12" stopIfTrue="1" operator="equal">
      <formula>"x"</formula>
    </cfRule>
  </conditionalFormatting>
  <conditionalFormatting sqref="G33:G39">
    <cfRule type="cellIs" dxfId="134" priority="9" stopIfTrue="1" operator="equal">
      <formula>"x"</formula>
    </cfRule>
    <cfRule type="cellIs" dxfId="133" priority="11" stopIfTrue="1" operator="equal">
      <formula>"x"</formula>
    </cfRule>
  </conditionalFormatting>
  <conditionalFormatting sqref="H33:H39">
    <cfRule type="cellIs" dxfId="132" priority="10" stopIfTrue="1" operator="equal">
      <formula>"x"</formula>
    </cfRule>
  </conditionalFormatting>
  <conditionalFormatting sqref="I33:I39">
    <cfRule type="cellIs" dxfId="131" priority="8" stopIfTrue="1" operator="equal">
      <formula>"x"</formula>
    </cfRule>
  </conditionalFormatting>
  <conditionalFormatting sqref="J33:J39">
    <cfRule type="cellIs" dxfId="130" priority="7" stopIfTrue="1" operator="equal">
      <formula>"x"</formula>
    </cfRule>
  </conditionalFormatting>
  <conditionalFormatting sqref="F13:F20">
    <cfRule type="cellIs" dxfId="129" priority="6" stopIfTrue="1" operator="equal">
      <formula>"x"</formula>
    </cfRule>
  </conditionalFormatting>
  <conditionalFormatting sqref="G13:G20">
    <cfRule type="cellIs" dxfId="128" priority="3" stopIfTrue="1" operator="equal">
      <formula>"x"</formula>
    </cfRule>
    <cfRule type="cellIs" dxfId="127" priority="5" stopIfTrue="1" operator="equal">
      <formula>"x"</formula>
    </cfRule>
  </conditionalFormatting>
  <conditionalFormatting sqref="H13:H20">
    <cfRule type="cellIs" dxfId="126" priority="4" stopIfTrue="1" operator="equal">
      <formula>"x"</formula>
    </cfRule>
  </conditionalFormatting>
  <conditionalFormatting sqref="I13:I20">
    <cfRule type="cellIs" dxfId="125" priority="2" stopIfTrue="1" operator="equal">
      <formula>"x"</formula>
    </cfRule>
  </conditionalFormatting>
  <conditionalFormatting sqref="J13:J20">
    <cfRule type="cellIs" dxfId="124" priority="1" stopIfTrue="1" operator="equal">
      <formula>"x"</formula>
    </cfRule>
  </conditionalFormatting>
  <dataValidations count="2">
    <dataValidation type="list" allowBlank="1" showInputMessage="1" showErrorMessage="1" sqref="WVI983072:WVI983079 IW32:IW39 SS32:SS39 ACO32:ACO39 AMK32:AMK39 AWG32:AWG39 BGC32:BGC39 BPY32:BPY39 BZU32:BZU39 CJQ32:CJQ39 CTM32:CTM39 DDI32:DDI39 DNE32:DNE39 DXA32:DXA39 EGW32:EGW39 EQS32:EQS39 FAO32:FAO39 FKK32:FKK39 FUG32:FUG39 GEC32:GEC39 GNY32:GNY39 GXU32:GXU39 HHQ32:HHQ39 HRM32:HRM39 IBI32:IBI39 ILE32:ILE39 IVA32:IVA39 JEW32:JEW39 JOS32:JOS39 JYO32:JYO39 KIK32:KIK39 KSG32:KSG39 LCC32:LCC39 LLY32:LLY39 LVU32:LVU39 MFQ32:MFQ39 MPM32:MPM39 MZI32:MZI39 NJE32:NJE39 NTA32:NTA39 OCW32:OCW39 OMS32:OMS39 OWO32:OWO39 PGK32:PGK39 PQG32:PQG39 QAC32:QAC39 QJY32:QJY39 QTU32:QTU39 RDQ32:RDQ39 RNM32:RNM39 RXI32:RXI39 SHE32:SHE39 SRA32:SRA39 TAW32:TAW39 TKS32:TKS39 TUO32:TUO39 UEK32:UEK39 UOG32:UOG39 UYC32:UYC39 VHY32:VHY39 VRU32:VRU39 WBQ32:WBQ39 WLM32:WLM39 WVI32:WVI39 A65568:A65575 IW65568:IW65575 SS65568:SS65575 ACO65568:ACO65575 AMK65568:AMK65575 AWG65568:AWG65575 BGC65568:BGC65575 BPY65568:BPY65575 BZU65568:BZU65575 CJQ65568:CJQ65575 CTM65568:CTM65575 DDI65568:DDI65575 DNE65568:DNE65575 DXA65568:DXA65575 EGW65568:EGW65575 EQS65568:EQS65575 FAO65568:FAO65575 FKK65568:FKK65575 FUG65568:FUG65575 GEC65568:GEC65575 GNY65568:GNY65575 GXU65568:GXU65575 HHQ65568:HHQ65575 HRM65568:HRM65575 IBI65568:IBI65575 ILE65568:ILE65575 IVA65568:IVA65575 JEW65568:JEW65575 JOS65568:JOS65575 JYO65568:JYO65575 KIK65568:KIK65575 KSG65568:KSG65575 LCC65568:LCC65575 LLY65568:LLY65575 LVU65568:LVU65575 MFQ65568:MFQ65575 MPM65568:MPM65575 MZI65568:MZI65575 NJE65568:NJE65575 NTA65568:NTA65575 OCW65568:OCW65575 OMS65568:OMS65575 OWO65568:OWO65575 PGK65568:PGK65575 PQG65568:PQG65575 QAC65568:QAC65575 QJY65568:QJY65575 QTU65568:QTU65575 RDQ65568:RDQ65575 RNM65568:RNM65575 RXI65568:RXI65575 SHE65568:SHE65575 SRA65568:SRA65575 TAW65568:TAW65575 TKS65568:TKS65575 TUO65568:TUO65575 UEK65568:UEK65575 UOG65568:UOG65575 UYC65568:UYC65575 VHY65568:VHY65575 VRU65568:VRU65575 WBQ65568:WBQ65575 WLM65568:WLM65575 WVI65568:WVI65575 A131104:A131111 IW131104:IW131111 SS131104:SS131111 ACO131104:ACO131111 AMK131104:AMK131111 AWG131104:AWG131111 BGC131104:BGC131111 BPY131104:BPY131111 BZU131104:BZU131111 CJQ131104:CJQ131111 CTM131104:CTM131111 DDI131104:DDI131111 DNE131104:DNE131111 DXA131104:DXA131111 EGW131104:EGW131111 EQS131104:EQS131111 FAO131104:FAO131111 FKK131104:FKK131111 FUG131104:FUG131111 GEC131104:GEC131111 GNY131104:GNY131111 GXU131104:GXU131111 HHQ131104:HHQ131111 HRM131104:HRM131111 IBI131104:IBI131111 ILE131104:ILE131111 IVA131104:IVA131111 JEW131104:JEW131111 JOS131104:JOS131111 JYO131104:JYO131111 KIK131104:KIK131111 KSG131104:KSG131111 LCC131104:LCC131111 LLY131104:LLY131111 LVU131104:LVU131111 MFQ131104:MFQ131111 MPM131104:MPM131111 MZI131104:MZI131111 NJE131104:NJE131111 NTA131104:NTA131111 OCW131104:OCW131111 OMS131104:OMS131111 OWO131104:OWO131111 PGK131104:PGK131111 PQG131104:PQG131111 QAC131104:QAC131111 QJY131104:QJY131111 QTU131104:QTU131111 RDQ131104:RDQ131111 RNM131104:RNM131111 RXI131104:RXI131111 SHE131104:SHE131111 SRA131104:SRA131111 TAW131104:TAW131111 TKS131104:TKS131111 TUO131104:TUO131111 UEK131104:UEK131111 UOG131104:UOG131111 UYC131104:UYC131111 VHY131104:VHY131111 VRU131104:VRU131111 WBQ131104:WBQ131111 WLM131104:WLM131111 WVI131104:WVI131111 A196640:A196647 IW196640:IW196647 SS196640:SS196647 ACO196640:ACO196647 AMK196640:AMK196647 AWG196640:AWG196647 BGC196640:BGC196647 BPY196640:BPY196647 BZU196640:BZU196647 CJQ196640:CJQ196647 CTM196640:CTM196647 DDI196640:DDI196647 DNE196640:DNE196647 DXA196640:DXA196647 EGW196640:EGW196647 EQS196640:EQS196647 FAO196640:FAO196647 FKK196640:FKK196647 FUG196640:FUG196647 GEC196640:GEC196647 GNY196640:GNY196647 GXU196640:GXU196647 HHQ196640:HHQ196647 HRM196640:HRM196647 IBI196640:IBI196647 ILE196640:ILE196647 IVA196640:IVA196647 JEW196640:JEW196647 JOS196640:JOS196647 JYO196640:JYO196647 KIK196640:KIK196647 KSG196640:KSG196647 LCC196640:LCC196647 LLY196640:LLY196647 LVU196640:LVU196647 MFQ196640:MFQ196647 MPM196640:MPM196647 MZI196640:MZI196647 NJE196640:NJE196647 NTA196640:NTA196647 OCW196640:OCW196647 OMS196640:OMS196647 OWO196640:OWO196647 PGK196640:PGK196647 PQG196640:PQG196647 QAC196640:QAC196647 QJY196640:QJY196647 QTU196640:QTU196647 RDQ196640:RDQ196647 RNM196640:RNM196647 RXI196640:RXI196647 SHE196640:SHE196647 SRA196640:SRA196647 TAW196640:TAW196647 TKS196640:TKS196647 TUO196640:TUO196647 UEK196640:UEK196647 UOG196640:UOG196647 UYC196640:UYC196647 VHY196640:VHY196647 VRU196640:VRU196647 WBQ196640:WBQ196647 WLM196640:WLM196647 WVI196640:WVI196647 A262176:A262183 IW262176:IW262183 SS262176:SS262183 ACO262176:ACO262183 AMK262176:AMK262183 AWG262176:AWG262183 BGC262176:BGC262183 BPY262176:BPY262183 BZU262176:BZU262183 CJQ262176:CJQ262183 CTM262176:CTM262183 DDI262176:DDI262183 DNE262176:DNE262183 DXA262176:DXA262183 EGW262176:EGW262183 EQS262176:EQS262183 FAO262176:FAO262183 FKK262176:FKK262183 FUG262176:FUG262183 GEC262176:GEC262183 GNY262176:GNY262183 GXU262176:GXU262183 HHQ262176:HHQ262183 HRM262176:HRM262183 IBI262176:IBI262183 ILE262176:ILE262183 IVA262176:IVA262183 JEW262176:JEW262183 JOS262176:JOS262183 JYO262176:JYO262183 KIK262176:KIK262183 KSG262176:KSG262183 LCC262176:LCC262183 LLY262176:LLY262183 LVU262176:LVU262183 MFQ262176:MFQ262183 MPM262176:MPM262183 MZI262176:MZI262183 NJE262176:NJE262183 NTA262176:NTA262183 OCW262176:OCW262183 OMS262176:OMS262183 OWO262176:OWO262183 PGK262176:PGK262183 PQG262176:PQG262183 QAC262176:QAC262183 QJY262176:QJY262183 QTU262176:QTU262183 RDQ262176:RDQ262183 RNM262176:RNM262183 RXI262176:RXI262183 SHE262176:SHE262183 SRA262176:SRA262183 TAW262176:TAW262183 TKS262176:TKS262183 TUO262176:TUO262183 UEK262176:UEK262183 UOG262176:UOG262183 UYC262176:UYC262183 VHY262176:VHY262183 VRU262176:VRU262183 WBQ262176:WBQ262183 WLM262176:WLM262183 WVI262176:WVI262183 A327712:A327719 IW327712:IW327719 SS327712:SS327719 ACO327712:ACO327719 AMK327712:AMK327719 AWG327712:AWG327719 BGC327712:BGC327719 BPY327712:BPY327719 BZU327712:BZU327719 CJQ327712:CJQ327719 CTM327712:CTM327719 DDI327712:DDI327719 DNE327712:DNE327719 DXA327712:DXA327719 EGW327712:EGW327719 EQS327712:EQS327719 FAO327712:FAO327719 FKK327712:FKK327719 FUG327712:FUG327719 GEC327712:GEC327719 GNY327712:GNY327719 GXU327712:GXU327719 HHQ327712:HHQ327719 HRM327712:HRM327719 IBI327712:IBI327719 ILE327712:ILE327719 IVA327712:IVA327719 JEW327712:JEW327719 JOS327712:JOS327719 JYO327712:JYO327719 KIK327712:KIK327719 KSG327712:KSG327719 LCC327712:LCC327719 LLY327712:LLY327719 LVU327712:LVU327719 MFQ327712:MFQ327719 MPM327712:MPM327719 MZI327712:MZI327719 NJE327712:NJE327719 NTA327712:NTA327719 OCW327712:OCW327719 OMS327712:OMS327719 OWO327712:OWO327719 PGK327712:PGK327719 PQG327712:PQG327719 QAC327712:QAC327719 QJY327712:QJY327719 QTU327712:QTU327719 RDQ327712:RDQ327719 RNM327712:RNM327719 RXI327712:RXI327719 SHE327712:SHE327719 SRA327712:SRA327719 TAW327712:TAW327719 TKS327712:TKS327719 TUO327712:TUO327719 UEK327712:UEK327719 UOG327712:UOG327719 UYC327712:UYC327719 VHY327712:VHY327719 VRU327712:VRU327719 WBQ327712:WBQ327719 WLM327712:WLM327719 WVI327712:WVI327719 A393248:A393255 IW393248:IW393255 SS393248:SS393255 ACO393248:ACO393255 AMK393248:AMK393255 AWG393248:AWG393255 BGC393248:BGC393255 BPY393248:BPY393255 BZU393248:BZU393255 CJQ393248:CJQ393255 CTM393248:CTM393255 DDI393248:DDI393255 DNE393248:DNE393255 DXA393248:DXA393255 EGW393248:EGW393255 EQS393248:EQS393255 FAO393248:FAO393255 FKK393248:FKK393255 FUG393248:FUG393255 GEC393248:GEC393255 GNY393248:GNY393255 GXU393248:GXU393255 HHQ393248:HHQ393255 HRM393248:HRM393255 IBI393248:IBI393255 ILE393248:ILE393255 IVA393248:IVA393255 JEW393248:JEW393255 JOS393248:JOS393255 JYO393248:JYO393255 KIK393248:KIK393255 KSG393248:KSG393255 LCC393248:LCC393255 LLY393248:LLY393255 LVU393248:LVU393255 MFQ393248:MFQ393255 MPM393248:MPM393255 MZI393248:MZI393255 NJE393248:NJE393255 NTA393248:NTA393255 OCW393248:OCW393255 OMS393248:OMS393255 OWO393248:OWO393255 PGK393248:PGK393255 PQG393248:PQG393255 QAC393248:QAC393255 QJY393248:QJY393255 QTU393248:QTU393255 RDQ393248:RDQ393255 RNM393248:RNM393255 RXI393248:RXI393255 SHE393248:SHE393255 SRA393248:SRA393255 TAW393248:TAW393255 TKS393248:TKS393255 TUO393248:TUO393255 UEK393248:UEK393255 UOG393248:UOG393255 UYC393248:UYC393255 VHY393248:VHY393255 VRU393248:VRU393255 WBQ393248:WBQ393255 WLM393248:WLM393255 WVI393248:WVI393255 A458784:A458791 IW458784:IW458791 SS458784:SS458791 ACO458784:ACO458791 AMK458784:AMK458791 AWG458784:AWG458791 BGC458784:BGC458791 BPY458784:BPY458791 BZU458784:BZU458791 CJQ458784:CJQ458791 CTM458784:CTM458791 DDI458784:DDI458791 DNE458784:DNE458791 DXA458784:DXA458791 EGW458784:EGW458791 EQS458784:EQS458791 FAO458784:FAO458791 FKK458784:FKK458791 FUG458784:FUG458791 GEC458784:GEC458791 GNY458784:GNY458791 GXU458784:GXU458791 HHQ458784:HHQ458791 HRM458784:HRM458791 IBI458784:IBI458791 ILE458784:ILE458791 IVA458784:IVA458791 JEW458784:JEW458791 JOS458784:JOS458791 JYO458784:JYO458791 KIK458784:KIK458791 KSG458784:KSG458791 LCC458784:LCC458791 LLY458784:LLY458791 LVU458784:LVU458791 MFQ458784:MFQ458791 MPM458784:MPM458791 MZI458784:MZI458791 NJE458784:NJE458791 NTA458784:NTA458791 OCW458784:OCW458791 OMS458784:OMS458791 OWO458784:OWO458791 PGK458784:PGK458791 PQG458784:PQG458791 QAC458784:QAC458791 QJY458784:QJY458791 QTU458784:QTU458791 RDQ458784:RDQ458791 RNM458784:RNM458791 RXI458784:RXI458791 SHE458784:SHE458791 SRA458784:SRA458791 TAW458784:TAW458791 TKS458784:TKS458791 TUO458784:TUO458791 UEK458784:UEK458791 UOG458784:UOG458791 UYC458784:UYC458791 VHY458784:VHY458791 VRU458784:VRU458791 WBQ458784:WBQ458791 WLM458784:WLM458791 WVI458784:WVI458791 A524320:A524327 IW524320:IW524327 SS524320:SS524327 ACO524320:ACO524327 AMK524320:AMK524327 AWG524320:AWG524327 BGC524320:BGC524327 BPY524320:BPY524327 BZU524320:BZU524327 CJQ524320:CJQ524327 CTM524320:CTM524327 DDI524320:DDI524327 DNE524320:DNE524327 DXA524320:DXA524327 EGW524320:EGW524327 EQS524320:EQS524327 FAO524320:FAO524327 FKK524320:FKK524327 FUG524320:FUG524327 GEC524320:GEC524327 GNY524320:GNY524327 GXU524320:GXU524327 HHQ524320:HHQ524327 HRM524320:HRM524327 IBI524320:IBI524327 ILE524320:ILE524327 IVA524320:IVA524327 JEW524320:JEW524327 JOS524320:JOS524327 JYO524320:JYO524327 KIK524320:KIK524327 KSG524320:KSG524327 LCC524320:LCC524327 LLY524320:LLY524327 LVU524320:LVU524327 MFQ524320:MFQ524327 MPM524320:MPM524327 MZI524320:MZI524327 NJE524320:NJE524327 NTA524320:NTA524327 OCW524320:OCW524327 OMS524320:OMS524327 OWO524320:OWO524327 PGK524320:PGK524327 PQG524320:PQG524327 QAC524320:QAC524327 QJY524320:QJY524327 QTU524320:QTU524327 RDQ524320:RDQ524327 RNM524320:RNM524327 RXI524320:RXI524327 SHE524320:SHE524327 SRA524320:SRA524327 TAW524320:TAW524327 TKS524320:TKS524327 TUO524320:TUO524327 UEK524320:UEK524327 UOG524320:UOG524327 UYC524320:UYC524327 VHY524320:VHY524327 VRU524320:VRU524327 WBQ524320:WBQ524327 WLM524320:WLM524327 WVI524320:WVI524327 A589856:A589863 IW589856:IW589863 SS589856:SS589863 ACO589856:ACO589863 AMK589856:AMK589863 AWG589856:AWG589863 BGC589856:BGC589863 BPY589856:BPY589863 BZU589856:BZU589863 CJQ589856:CJQ589863 CTM589856:CTM589863 DDI589856:DDI589863 DNE589856:DNE589863 DXA589856:DXA589863 EGW589856:EGW589863 EQS589856:EQS589863 FAO589856:FAO589863 FKK589856:FKK589863 FUG589856:FUG589863 GEC589856:GEC589863 GNY589856:GNY589863 GXU589856:GXU589863 HHQ589856:HHQ589863 HRM589856:HRM589863 IBI589856:IBI589863 ILE589856:ILE589863 IVA589856:IVA589863 JEW589856:JEW589863 JOS589856:JOS589863 JYO589856:JYO589863 KIK589856:KIK589863 KSG589856:KSG589863 LCC589856:LCC589863 LLY589856:LLY589863 LVU589856:LVU589863 MFQ589856:MFQ589863 MPM589856:MPM589863 MZI589856:MZI589863 NJE589856:NJE589863 NTA589856:NTA589863 OCW589856:OCW589863 OMS589856:OMS589863 OWO589856:OWO589863 PGK589856:PGK589863 PQG589856:PQG589863 QAC589856:QAC589863 QJY589856:QJY589863 QTU589856:QTU589863 RDQ589856:RDQ589863 RNM589856:RNM589863 RXI589856:RXI589863 SHE589856:SHE589863 SRA589856:SRA589863 TAW589856:TAW589863 TKS589856:TKS589863 TUO589856:TUO589863 UEK589856:UEK589863 UOG589856:UOG589863 UYC589856:UYC589863 VHY589856:VHY589863 VRU589856:VRU589863 WBQ589856:WBQ589863 WLM589856:WLM589863 WVI589856:WVI589863 A655392:A655399 IW655392:IW655399 SS655392:SS655399 ACO655392:ACO655399 AMK655392:AMK655399 AWG655392:AWG655399 BGC655392:BGC655399 BPY655392:BPY655399 BZU655392:BZU655399 CJQ655392:CJQ655399 CTM655392:CTM655399 DDI655392:DDI655399 DNE655392:DNE655399 DXA655392:DXA655399 EGW655392:EGW655399 EQS655392:EQS655399 FAO655392:FAO655399 FKK655392:FKK655399 FUG655392:FUG655399 GEC655392:GEC655399 GNY655392:GNY655399 GXU655392:GXU655399 HHQ655392:HHQ655399 HRM655392:HRM655399 IBI655392:IBI655399 ILE655392:ILE655399 IVA655392:IVA655399 JEW655392:JEW655399 JOS655392:JOS655399 JYO655392:JYO655399 KIK655392:KIK655399 KSG655392:KSG655399 LCC655392:LCC655399 LLY655392:LLY655399 LVU655392:LVU655399 MFQ655392:MFQ655399 MPM655392:MPM655399 MZI655392:MZI655399 NJE655392:NJE655399 NTA655392:NTA655399 OCW655392:OCW655399 OMS655392:OMS655399 OWO655392:OWO655399 PGK655392:PGK655399 PQG655392:PQG655399 QAC655392:QAC655399 QJY655392:QJY655399 QTU655392:QTU655399 RDQ655392:RDQ655399 RNM655392:RNM655399 RXI655392:RXI655399 SHE655392:SHE655399 SRA655392:SRA655399 TAW655392:TAW655399 TKS655392:TKS655399 TUO655392:TUO655399 UEK655392:UEK655399 UOG655392:UOG655399 UYC655392:UYC655399 VHY655392:VHY655399 VRU655392:VRU655399 WBQ655392:WBQ655399 WLM655392:WLM655399 WVI655392:WVI655399 A720928:A720935 IW720928:IW720935 SS720928:SS720935 ACO720928:ACO720935 AMK720928:AMK720935 AWG720928:AWG720935 BGC720928:BGC720935 BPY720928:BPY720935 BZU720928:BZU720935 CJQ720928:CJQ720935 CTM720928:CTM720935 DDI720928:DDI720935 DNE720928:DNE720935 DXA720928:DXA720935 EGW720928:EGW720935 EQS720928:EQS720935 FAO720928:FAO720935 FKK720928:FKK720935 FUG720928:FUG720935 GEC720928:GEC720935 GNY720928:GNY720935 GXU720928:GXU720935 HHQ720928:HHQ720935 HRM720928:HRM720935 IBI720928:IBI720935 ILE720928:ILE720935 IVA720928:IVA720935 JEW720928:JEW720935 JOS720928:JOS720935 JYO720928:JYO720935 KIK720928:KIK720935 KSG720928:KSG720935 LCC720928:LCC720935 LLY720928:LLY720935 LVU720928:LVU720935 MFQ720928:MFQ720935 MPM720928:MPM720935 MZI720928:MZI720935 NJE720928:NJE720935 NTA720928:NTA720935 OCW720928:OCW720935 OMS720928:OMS720935 OWO720928:OWO720935 PGK720928:PGK720935 PQG720928:PQG720935 QAC720928:QAC720935 QJY720928:QJY720935 QTU720928:QTU720935 RDQ720928:RDQ720935 RNM720928:RNM720935 RXI720928:RXI720935 SHE720928:SHE720935 SRA720928:SRA720935 TAW720928:TAW720935 TKS720928:TKS720935 TUO720928:TUO720935 UEK720928:UEK720935 UOG720928:UOG720935 UYC720928:UYC720935 VHY720928:VHY720935 VRU720928:VRU720935 WBQ720928:WBQ720935 WLM720928:WLM720935 WVI720928:WVI720935 A786464:A786471 IW786464:IW786471 SS786464:SS786471 ACO786464:ACO786471 AMK786464:AMK786471 AWG786464:AWG786471 BGC786464:BGC786471 BPY786464:BPY786471 BZU786464:BZU786471 CJQ786464:CJQ786471 CTM786464:CTM786471 DDI786464:DDI786471 DNE786464:DNE786471 DXA786464:DXA786471 EGW786464:EGW786471 EQS786464:EQS786471 FAO786464:FAO786471 FKK786464:FKK786471 FUG786464:FUG786471 GEC786464:GEC786471 GNY786464:GNY786471 GXU786464:GXU786471 HHQ786464:HHQ786471 HRM786464:HRM786471 IBI786464:IBI786471 ILE786464:ILE786471 IVA786464:IVA786471 JEW786464:JEW786471 JOS786464:JOS786471 JYO786464:JYO786471 KIK786464:KIK786471 KSG786464:KSG786471 LCC786464:LCC786471 LLY786464:LLY786471 LVU786464:LVU786471 MFQ786464:MFQ786471 MPM786464:MPM786471 MZI786464:MZI786471 NJE786464:NJE786471 NTA786464:NTA786471 OCW786464:OCW786471 OMS786464:OMS786471 OWO786464:OWO786471 PGK786464:PGK786471 PQG786464:PQG786471 QAC786464:QAC786471 QJY786464:QJY786471 QTU786464:QTU786471 RDQ786464:RDQ786471 RNM786464:RNM786471 RXI786464:RXI786471 SHE786464:SHE786471 SRA786464:SRA786471 TAW786464:TAW786471 TKS786464:TKS786471 TUO786464:TUO786471 UEK786464:UEK786471 UOG786464:UOG786471 UYC786464:UYC786471 VHY786464:VHY786471 VRU786464:VRU786471 WBQ786464:WBQ786471 WLM786464:WLM786471 WVI786464:WVI786471 A852000:A852007 IW852000:IW852007 SS852000:SS852007 ACO852000:ACO852007 AMK852000:AMK852007 AWG852000:AWG852007 BGC852000:BGC852007 BPY852000:BPY852007 BZU852000:BZU852007 CJQ852000:CJQ852007 CTM852000:CTM852007 DDI852000:DDI852007 DNE852000:DNE852007 DXA852000:DXA852007 EGW852000:EGW852007 EQS852000:EQS852007 FAO852000:FAO852007 FKK852000:FKK852007 FUG852000:FUG852007 GEC852000:GEC852007 GNY852000:GNY852007 GXU852000:GXU852007 HHQ852000:HHQ852007 HRM852000:HRM852007 IBI852000:IBI852007 ILE852000:ILE852007 IVA852000:IVA852007 JEW852000:JEW852007 JOS852000:JOS852007 JYO852000:JYO852007 KIK852000:KIK852007 KSG852000:KSG852007 LCC852000:LCC852007 LLY852000:LLY852007 LVU852000:LVU852007 MFQ852000:MFQ852007 MPM852000:MPM852007 MZI852000:MZI852007 NJE852000:NJE852007 NTA852000:NTA852007 OCW852000:OCW852007 OMS852000:OMS852007 OWO852000:OWO852007 PGK852000:PGK852007 PQG852000:PQG852007 QAC852000:QAC852007 QJY852000:QJY852007 QTU852000:QTU852007 RDQ852000:RDQ852007 RNM852000:RNM852007 RXI852000:RXI852007 SHE852000:SHE852007 SRA852000:SRA852007 TAW852000:TAW852007 TKS852000:TKS852007 TUO852000:TUO852007 UEK852000:UEK852007 UOG852000:UOG852007 UYC852000:UYC852007 VHY852000:VHY852007 VRU852000:VRU852007 WBQ852000:WBQ852007 WLM852000:WLM852007 WVI852000:WVI852007 A917536:A917543 IW917536:IW917543 SS917536:SS917543 ACO917536:ACO917543 AMK917536:AMK917543 AWG917536:AWG917543 BGC917536:BGC917543 BPY917536:BPY917543 BZU917536:BZU917543 CJQ917536:CJQ917543 CTM917536:CTM917543 DDI917536:DDI917543 DNE917536:DNE917543 DXA917536:DXA917543 EGW917536:EGW917543 EQS917536:EQS917543 FAO917536:FAO917543 FKK917536:FKK917543 FUG917536:FUG917543 GEC917536:GEC917543 GNY917536:GNY917543 GXU917536:GXU917543 HHQ917536:HHQ917543 HRM917536:HRM917543 IBI917536:IBI917543 ILE917536:ILE917543 IVA917536:IVA917543 JEW917536:JEW917543 JOS917536:JOS917543 JYO917536:JYO917543 KIK917536:KIK917543 KSG917536:KSG917543 LCC917536:LCC917543 LLY917536:LLY917543 LVU917536:LVU917543 MFQ917536:MFQ917543 MPM917536:MPM917543 MZI917536:MZI917543 NJE917536:NJE917543 NTA917536:NTA917543 OCW917536:OCW917543 OMS917536:OMS917543 OWO917536:OWO917543 PGK917536:PGK917543 PQG917536:PQG917543 QAC917536:QAC917543 QJY917536:QJY917543 QTU917536:QTU917543 RDQ917536:RDQ917543 RNM917536:RNM917543 RXI917536:RXI917543 SHE917536:SHE917543 SRA917536:SRA917543 TAW917536:TAW917543 TKS917536:TKS917543 TUO917536:TUO917543 UEK917536:UEK917543 UOG917536:UOG917543 UYC917536:UYC917543 VHY917536:VHY917543 VRU917536:VRU917543 WBQ917536:WBQ917543 WLM917536:WLM917543 WVI917536:WVI917543 A983072:A983079 IW983072:IW983079 SS983072:SS983079 ACO983072:ACO983079 AMK983072:AMK983079 AWG983072:AWG983079 BGC983072:BGC983079 BPY983072:BPY983079 BZU983072:BZU983079 CJQ983072:CJQ983079 CTM983072:CTM983079 DDI983072:DDI983079 DNE983072:DNE983079 DXA983072:DXA983079 EGW983072:EGW983079 EQS983072:EQS983079 FAO983072:FAO983079 FKK983072:FKK983079 FUG983072:FUG983079 GEC983072:GEC983079 GNY983072:GNY983079 GXU983072:GXU983079 HHQ983072:HHQ983079 HRM983072:HRM983079 IBI983072:IBI983079 ILE983072:ILE983079 IVA983072:IVA983079 JEW983072:JEW983079 JOS983072:JOS983079 JYO983072:JYO983079 KIK983072:KIK983079 KSG983072:KSG983079 LCC983072:LCC983079 LLY983072:LLY983079 LVU983072:LVU983079 MFQ983072:MFQ983079 MPM983072:MPM983079 MZI983072:MZI983079 NJE983072:NJE983079 NTA983072:NTA983079 OCW983072:OCW983079 OMS983072:OMS983079 OWO983072:OWO983079 PGK983072:PGK983079 PQG983072:PQG983079 QAC983072:QAC983079 QJY983072:QJY983079 QTU983072:QTU983079 RDQ983072:RDQ983079 RNM983072:RNM983079 RXI983072:RXI983079 SHE983072:SHE983079 SRA983072:SRA983079 TAW983072:TAW983079 TKS983072:TKS983079 TUO983072:TUO983079 UEK983072:UEK983079 UOG983072:UOG983079 UYC983072:UYC983079 VHY983072:VHY983079 VRU983072:VRU983079 WBQ983072:WBQ983079 WLM983072:WLM983079 A32">
      <formula1>Comportamenti</formula1>
    </dataValidation>
    <dataValidation type="list" allowBlank="1" showInputMessage="1" showErrorMessage="1" sqref="WVJ983072:WVJ983079 IX32:IX39 ST32:ST39 ACP32:ACP39 AML32:AML39 AWH32:AWH39 BGD32:BGD39 BPZ32:BPZ39 BZV32:BZV39 CJR32:CJR39 CTN32:CTN39 DDJ32:DDJ39 DNF32:DNF39 DXB32:DXB39 EGX32:EGX39 EQT32:EQT39 FAP32:FAP39 FKL32:FKL39 FUH32:FUH39 GED32:GED39 GNZ32:GNZ39 GXV32:GXV39 HHR32:HHR39 HRN32:HRN39 IBJ32:IBJ39 ILF32:ILF39 IVB32:IVB39 JEX32:JEX39 JOT32:JOT39 JYP32:JYP39 KIL32:KIL39 KSH32:KSH39 LCD32:LCD39 LLZ32:LLZ39 LVV32:LVV39 MFR32:MFR39 MPN32:MPN39 MZJ32:MZJ39 NJF32:NJF39 NTB32:NTB39 OCX32:OCX39 OMT32:OMT39 OWP32:OWP39 PGL32:PGL39 PQH32:PQH39 QAD32:QAD39 QJZ32:QJZ39 QTV32:QTV39 RDR32:RDR39 RNN32:RNN39 RXJ32:RXJ39 SHF32:SHF39 SRB32:SRB39 TAX32:TAX39 TKT32:TKT39 TUP32:TUP39 UEL32:UEL39 UOH32:UOH39 UYD32:UYD39 VHZ32:VHZ39 VRV32:VRV39 WBR32:WBR39 WLN32:WLN39 WVJ32:WVJ39 B65568:B65575 IX65568:IX65575 ST65568:ST65575 ACP65568:ACP65575 AML65568:AML65575 AWH65568:AWH65575 BGD65568:BGD65575 BPZ65568:BPZ65575 BZV65568:BZV65575 CJR65568:CJR65575 CTN65568:CTN65575 DDJ65568:DDJ65575 DNF65568:DNF65575 DXB65568:DXB65575 EGX65568:EGX65575 EQT65568:EQT65575 FAP65568:FAP65575 FKL65568:FKL65575 FUH65568:FUH65575 GED65568:GED65575 GNZ65568:GNZ65575 GXV65568:GXV65575 HHR65568:HHR65575 HRN65568:HRN65575 IBJ65568:IBJ65575 ILF65568:ILF65575 IVB65568:IVB65575 JEX65568:JEX65575 JOT65568:JOT65575 JYP65568:JYP65575 KIL65568:KIL65575 KSH65568:KSH65575 LCD65568:LCD65575 LLZ65568:LLZ65575 LVV65568:LVV65575 MFR65568:MFR65575 MPN65568:MPN65575 MZJ65568:MZJ65575 NJF65568:NJF65575 NTB65568:NTB65575 OCX65568:OCX65575 OMT65568:OMT65575 OWP65568:OWP65575 PGL65568:PGL65575 PQH65568:PQH65575 QAD65568:QAD65575 QJZ65568:QJZ65575 QTV65568:QTV65575 RDR65568:RDR65575 RNN65568:RNN65575 RXJ65568:RXJ65575 SHF65568:SHF65575 SRB65568:SRB65575 TAX65568:TAX65575 TKT65568:TKT65575 TUP65568:TUP65575 UEL65568:UEL65575 UOH65568:UOH65575 UYD65568:UYD65575 VHZ65568:VHZ65575 VRV65568:VRV65575 WBR65568:WBR65575 WLN65568:WLN65575 WVJ65568:WVJ65575 B131104:B131111 IX131104:IX131111 ST131104:ST131111 ACP131104:ACP131111 AML131104:AML131111 AWH131104:AWH131111 BGD131104:BGD131111 BPZ131104:BPZ131111 BZV131104:BZV131111 CJR131104:CJR131111 CTN131104:CTN131111 DDJ131104:DDJ131111 DNF131104:DNF131111 DXB131104:DXB131111 EGX131104:EGX131111 EQT131104:EQT131111 FAP131104:FAP131111 FKL131104:FKL131111 FUH131104:FUH131111 GED131104:GED131111 GNZ131104:GNZ131111 GXV131104:GXV131111 HHR131104:HHR131111 HRN131104:HRN131111 IBJ131104:IBJ131111 ILF131104:ILF131111 IVB131104:IVB131111 JEX131104:JEX131111 JOT131104:JOT131111 JYP131104:JYP131111 KIL131104:KIL131111 KSH131104:KSH131111 LCD131104:LCD131111 LLZ131104:LLZ131111 LVV131104:LVV131111 MFR131104:MFR131111 MPN131104:MPN131111 MZJ131104:MZJ131111 NJF131104:NJF131111 NTB131104:NTB131111 OCX131104:OCX131111 OMT131104:OMT131111 OWP131104:OWP131111 PGL131104:PGL131111 PQH131104:PQH131111 QAD131104:QAD131111 QJZ131104:QJZ131111 QTV131104:QTV131111 RDR131104:RDR131111 RNN131104:RNN131111 RXJ131104:RXJ131111 SHF131104:SHF131111 SRB131104:SRB131111 TAX131104:TAX131111 TKT131104:TKT131111 TUP131104:TUP131111 UEL131104:UEL131111 UOH131104:UOH131111 UYD131104:UYD131111 VHZ131104:VHZ131111 VRV131104:VRV131111 WBR131104:WBR131111 WLN131104:WLN131111 WVJ131104:WVJ131111 B196640:B196647 IX196640:IX196647 ST196640:ST196647 ACP196640:ACP196647 AML196640:AML196647 AWH196640:AWH196647 BGD196640:BGD196647 BPZ196640:BPZ196647 BZV196640:BZV196647 CJR196640:CJR196647 CTN196640:CTN196647 DDJ196640:DDJ196647 DNF196640:DNF196647 DXB196640:DXB196647 EGX196640:EGX196647 EQT196640:EQT196647 FAP196640:FAP196647 FKL196640:FKL196647 FUH196640:FUH196647 GED196640:GED196647 GNZ196640:GNZ196647 GXV196640:GXV196647 HHR196640:HHR196647 HRN196640:HRN196647 IBJ196640:IBJ196647 ILF196640:ILF196647 IVB196640:IVB196647 JEX196640:JEX196647 JOT196640:JOT196647 JYP196640:JYP196647 KIL196640:KIL196647 KSH196640:KSH196647 LCD196640:LCD196647 LLZ196640:LLZ196647 LVV196640:LVV196647 MFR196640:MFR196647 MPN196640:MPN196647 MZJ196640:MZJ196647 NJF196640:NJF196647 NTB196640:NTB196647 OCX196640:OCX196647 OMT196640:OMT196647 OWP196640:OWP196647 PGL196640:PGL196647 PQH196640:PQH196647 QAD196640:QAD196647 QJZ196640:QJZ196647 QTV196640:QTV196647 RDR196640:RDR196647 RNN196640:RNN196647 RXJ196640:RXJ196647 SHF196640:SHF196647 SRB196640:SRB196647 TAX196640:TAX196647 TKT196640:TKT196647 TUP196640:TUP196647 UEL196640:UEL196647 UOH196640:UOH196647 UYD196640:UYD196647 VHZ196640:VHZ196647 VRV196640:VRV196647 WBR196640:WBR196647 WLN196640:WLN196647 WVJ196640:WVJ196647 B262176:B262183 IX262176:IX262183 ST262176:ST262183 ACP262176:ACP262183 AML262176:AML262183 AWH262176:AWH262183 BGD262176:BGD262183 BPZ262176:BPZ262183 BZV262176:BZV262183 CJR262176:CJR262183 CTN262176:CTN262183 DDJ262176:DDJ262183 DNF262176:DNF262183 DXB262176:DXB262183 EGX262176:EGX262183 EQT262176:EQT262183 FAP262176:FAP262183 FKL262176:FKL262183 FUH262176:FUH262183 GED262176:GED262183 GNZ262176:GNZ262183 GXV262176:GXV262183 HHR262176:HHR262183 HRN262176:HRN262183 IBJ262176:IBJ262183 ILF262176:ILF262183 IVB262176:IVB262183 JEX262176:JEX262183 JOT262176:JOT262183 JYP262176:JYP262183 KIL262176:KIL262183 KSH262176:KSH262183 LCD262176:LCD262183 LLZ262176:LLZ262183 LVV262176:LVV262183 MFR262176:MFR262183 MPN262176:MPN262183 MZJ262176:MZJ262183 NJF262176:NJF262183 NTB262176:NTB262183 OCX262176:OCX262183 OMT262176:OMT262183 OWP262176:OWP262183 PGL262176:PGL262183 PQH262176:PQH262183 QAD262176:QAD262183 QJZ262176:QJZ262183 QTV262176:QTV262183 RDR262176:RDR262183 RNN262176:RNN262183 RXJ262176:RXJ262183 SHF262176:SHF262183 SRB262176:SRB262183 TAX262176:TAX262183 TKT262176:TKT262183 TUP262176:TUP262183 UEL262176:UEL262183 UOH262176:UOH262183 UYD262176:UYD262183 VHZ262176:VHZ262183 VRV262176:VRV262183 WBR262176:WBR262183 WLN262176:WLN262183 WVJ262176:WVJ262183 B327712:B327719 IX327712:IX327719 ST327712:ST327719 ACP327712:ACP327719 AML327712:AML327719 AWH327712:AWH327719 BGD327712:BGD327719 BPZ327712:BPZ327719 BZV327712:BZV327719 CJR327712:CJR327719 CTN327712:CTN327719 DDJ327712:DDJ327719 DNF327712:DNF327719 DXB327712:DXB327719 EGX327712:EGX327719 EQT327712:EQT327719 FAP327712:FAP327719 FKL327712:FKL327719 FUH327712:FUH327719 GED327712:GED327719 GNZ327712:GNZ327719 GXV327712:GXV327719 HHR327712:HHR327719 HRN327712:HRN327719 IBJ327712:IBJ327719 ILF327712:ILF327719 IVB327712:IVB327719 JEX327712:JEX327719 JOT327712:JOT327719 JYP327712:JYP327719 KIL327712:KIL327719 KSH327712:KSH327719 LCD327712:LCD327719 LLZ327712:LLZ327719 LVV327712:LVV327719 MFR327712:MFR327719 MPN327712:MPN327719 MZJ327712:MZJ327719 NJF327712:NJF327719 NTB327712:NTB327719 OCX327712:OCX327719 OMT327712:OMT327719 OWP327712:OWP327719 PGL327712:PGL327719 PQH327712:PQH327719 QAD327712:QAD327719 QJZ327712:QJZ327719 QTV327712:QTV327719 RDR327712:RDR327719 RNN327712:RNN327719 RXJ327712:RXJ327719 SHF327712:SHF327719 SRB327712:SRB327719 TAX327712:TAX327719 TKT327712:TKT327719 TUP327712:TUP327719 UEL327712:UEL327719 UOH327712:UOH327719 UYD327712:UYD327719 VHZ327712:VHZ327719 VRV327712:VRV327719 WBR327712:WBR327719 WLN327712:WLN327719 WVJ327712:WVJ327719 B393248:B393255 IX393248:IX393255 ST393248:ST393255 ACP393248:ACP393255 AML393248:AML393255 AWH393248:AWH393255 BGD393248:BGD393255 BPZ393248:BPZ393255 BZV393248:BZV393255 CJR393248:CJR393255 CTN393248:CTN393255 DDJ393248:DDJ393255 DNF393248:DNF393255 DXB393248:DXB393255 EGX393248:EGX393255 EQT393248:EQT393255 FAP393248:FAP393255 FKL393248:FKL393255 FUH393248:FUH393255 GED393248:GED393255 GNZ393248:GNZ393255 GXV393248:GXV393255 HHR393248:HHR393255 HRN393248:HRN393255 IBJ393248:IBJ393255 ILF393248:ILF393255 IVB393248:IVB393255 JEX393248:JEX393255 JOT393248:JOT393255 JYP393248:JYP393255 KIL393248:KIL393255 KSH393248:KSH393255 LCD393248:LCD393255 LLZ393248:LLZ393255 LVV393248:LVV393255 MFR393248:MFR393255 MPN393248:MPN393255 MZJ393248:MZJ393255 NJF393248:NJF393255 NTB393248:NTB393255 OCX393248:OCX393255 OMT393248:OMT393255 OWP393248:OWP393255 PGL393248:PGL393255 PQH393248:PQH393255 QAD393248:QAD393255 QJZ393248:QJZ393255 QTV393248:QTV393255 RDR393248:RDR393255 RNN393248:RNN393255 RXJ393248:RXJ393255 SHF393248:SHF393255 SRB393248:SRB393255 TAX393248:TAX393255 TKT393248:TKT393255 TUP393248:TUP393255 UEL393248:UEL393255 UOH393248:UOH393255 UYD393248:UYD393255 VHZ393248:VHZ393255 VRV393248:VRV393255 WBR393248:WBR393255 WLN393248:WLN393255 WVJ393248:WVJ393255 B458784:B458791 IX458784:IX458791 ST458784:ST458791 ACP458784:ACP458791 AML458784:AML458791 AWH458784:AWH458791 BGD458784:BGD458791 BPZ458784:BPZ458791 BZV458784:BZV458791 CJR458784:CJR458791 CTN458784:CTN458791 DDJ458784:DDJ458791 DNF458784:DNF458791 DXB458784:DXB458791 EGX458784:EGX458791 EQT458784:EQT458791 FAP458784:FAP458791 FKL458784:FKL458791 FUH458784:FUH458791 GED458784:GED458791 GNZ458784:GNZ458791 GXV458784:GXV458791 HHR458784:HHR458791 HRN458784:HRN458791 IBJ458784:IBJ458791 ILF458784:ILF458791 IVB458784:IVB458791 JEX458784:JEX458791 JOT458784:JOT458791 JYP458784:JYP458791 KIL458784:KIL458791 KSH458784:KSH458791 LCD458784:LCD458791 LLZ458784:LLZ458791 LVV458784:LVV458791 MFR458784:MFR458791 MPN458784:MPN458791 MZJ458784:MZJ458791 NJF458784:NJF458791 NTB458784:NTB458791 OCX458784:OCX458791 OMT458784:OMT458791 OWP458784:OWP458791 PGL458784:PGL458791 PQH458784:PQH458791 QAD458784:QAD458791 QJZ458784:QJZ458791 QTV458784:QTV458791 RDR458784:RDR458791 RNN458784:RNN458791 RXJ458784:RXJ458791 SHF458784:SHF458791 SRB458784:SRB458791 TAX458784:TAX458791 TKT458784:TKT458791 TUP458784:TUP458791 UEL458784:UEL458791 UOH458784:UOH458791 UYD458784:UYD458791 VHZ458784:VHZ458791 VRV458784:VRV458791 WBR458784:WBR458791 WLN458784:WLN458791 WVJ458784:WVJ458791 B524320:B524327 IX524320:IX524327 ST524320:ST524327 ACP524320:ACP524327 AML524320:AML524327 AWH524320:AWH524327 BGD524320:BGD524327 BPZ524320:BPZ524327 BZV524320:BZV524327 CJR524320:CJR524327 CTN524320:CTN524327 DDJ524320:DDJ524327 DNF524320:DNF524327 DXB524320:DXB524327 EGX524320:EGX524327 EQT524320:EQT524327 FAP524320:FAP524327 FKL524320:FKL524327 FUH524320:FUH524327 GED524320:GED524327 GNZ524320:GNZ524327 GXV524320:GXV524327 HHR524320:HHR524327 HRN524320:HRN524327 IBJ524320:IBJ524327 ILF524320:ILF524327 IVB524320:IVB524327 JEX524320:JEX524327 JOT524320:JOT524327 JYP524320:JYP524327 KIL524320:KIL524327 KSH524320:KSH524327 LCD524320:LCD524327 LLZ524320:LLZ524327 LVV524320:LVV524327 MFR524320:MFR524327 MPN524320:MPN524327 MZJ524320:MZJ524327 NJF524320:NJF524327 NTB524320:NTB524327 OCX524320:OCX524327 OMT524320:OMT524327 OWP524320:OWP524327 PGL524320:PGL524327 PQH524320:PQH524327 QAD524320:QAD524327 QJZ524320:QJZ524327 QTV524320:QTV524327 RDR524320:RDR524327 RNN524320:RNN524327 RXJ524320:RXJ524327 SHF524320:SHF524327 SRB524320:SRB524327 TAX524320:TAX524327 TKT524320:TKT524327 TUP524320:TUP524327 UEL524320:UEL524327 UOH524320:UOH524327 UYD524320:UYD524327 VHZ524320:VHZ524327 VRV524320:VRV524327 WBR524320:WBR524327 WLN524320:WLN524327 WVJ524320:WVJ524327 B589856:B589863 IX589856:IX589863 ST589856:ST589863 ACP589856:ACP589863 AML589856:AML589863 AWH589856:AWH589863 BGD589856:BGD589863 BPZ589856:BPZ589863 BZV589856:BZV589863 CJR589856:CJR589863 CTN589856:CTN589863 DDJ589856:DDJ589863 DNF589856:DNF589863 DXB589856:DXB589863 EGX589856:EGX589863 EQT589856:EQT589863 FAP589856:FAP589863 FKL589856:FKL589863 FUH589856:FUH589863 GED589856:GED589863 GNZ589856:GNZ589863 GXV589856:GXV589863 HHR589856:HHR589863 HRN589856:HRN589863 IBJ589856:IBJ589863 ILF589856:ILF589863 IVB589856:IVB589863 JEX589856:JEX589863 JOT589856:JOT589863 JYP589856:JYP589863 KIL589856:KIL589863 KSH589856:KSH589863 LCD589856:LCD589863 LLZ589856:LLZ589863 LVV589856:LVV589863 MFR589856:MFR589863 MPN589856:MPN589863 MZJ589856:MZJ589863 NJF589856:NJF589863 NTB589856:NTB589863 OCX589856:OCX589863 OMT589856:OMT589863 OWP589856:OWP589863 PGL589856:PGL589863 PQH589856:PQH589863 QAD589856:QAD589863 QJZ589856:QJZ589863 QTV589856:QTV589863 RDR589856:RDR589863 RNN589856:RNN589863 RXJ589856:RXJ589863 SHF589856:SHF589863 SRB589856:SRB589863 TAX589856:TAX589863 TKT589856:TKT589863 TUP589856:TUP589863 UEL589856:UEL589863 UOH589856:UOH589863 UYD589856:UYD589863 VHZ589856:VHZ589863 VRV589856:VRV589863 WBR589856:WBR589863 WLN589856:WLN589863 WVJ589856:WVJ589863 B655392:B655399 IX655392:IX655399 ST655392:ST655399 ACP655392:ACP655399 AML655392:AML655399 AWH655392:AWH655399 BGD655392:BGD655399 BPZ655392:BPZ655399 BZV655392:BZV655399 CJR655392:CJR655399 CTN655392:CTN655399 DDJ655392:DDJ655399 DNF655392:DNF655399 DXB655392:DXB655399 EGX655392:EGX655399 EQT655392:EQT655399 FAP655392:FAP655399 FKL655392:FKL655399 FUH655392:FUH655399 GED655392:GED655399 GNZ655392:GNZ655399 GXV655392:GXV655399 HHR655392:HHR655399 HRN655392:HRN655399 IBJ655392:IBJ655399 ILF655392:ILF655399 IVB655392:IVB655399 JEX655392:JEX655399 JOT655392:JOT655399 JYP655392:JYP655399 KIL655392:KIL655399 KSH655392:KSH655399 LCD655392:LCD655399 LLZ655392:LLZ655399 LVV655392:LVV655399 MFR655392:MFR655399 MPN655392:MPN655399 MZJ655392:MZJ655399 NJF655392:NJF655399 NTB655392:NTB655399 OCX655392:OCX655399 OMT655392:OMT655399 OWP655392:OWP655399 PGL655392:PGL655399 PQH655392:PQH655399 QAD655392:QAD655399 QJZ655392:QJZ655399 QTV655392:QTV655399 RDR655392:RDR655399 RNN655392:RNN655399 RXJ655392:RXJ655399 SHF655392:SHF655399 SRB655392:SRB655399 TAX655392:TAX655399 TKT655392:TKT655399 TUP655392:TUP655399 UEL655392:UEL655399 UOH655392:UOH655399 UYD655392:UYD655399 VHZ655392:VHZ655399 VRV655392:VRV655399 WBR655392:WBR655399 WLN655392:WLN655399 WVJ655392:WVJ655399 B720928:B720935 IX720928:IX720935 ST720928:ST720935 ACP720928:ACP720935 AML720928:AML720935 AWH720928:AWH720935 BGD720928:BGD720935 BPZ720928:BPZ720935 BZV720928:BZV720935 CJR720928:CJR720935 CTN720928:CTN720935 DDJ720928:DDJ720935 DNF720928:DNF720935 DXB720928:DXB720935 EGX720928:EGX720935 EQT720928:EQT720935 FAP720928:FAP720935 FKL720928:FKL720935 FUH720928:FUH720935 GED720928:GED720935 GNZ720928:GNZ720935 GXV720928:GXV720935 HHR720928:HHR720935 HRN720928:HRN720935 IBJ720928:IBJ720935 ILF720928:ILF720935 IVB720928:IVB720935 JEX720928:JEX720935 JOT720928:JOT720935 JYP720928:JYP720935 KIL720928:KIL720935 KSH720928:KSH720935 LCD720928:LCD720935 LLZ720928:LLZ720935 LVV720928:LVV720935 MFR720928:MFR720935 MPN720928:MPN720935 MZJ720928:MZJ720935 NJF720928:NJF720935 NTB720928:NTB720935 OCX720928:OCX720935 OMT720928:OMT720935 OWP720928:OWP720935 PGL720928:PGL720935 PQH720928:PQH720935 QAD720928:QAD720935 QJZ720928:QJZ720935 QTV720928:QTV720935 RDR720928:RDR720935 RNN720928:RNN720935 RXJ720928:RXJ720935 SHF720928:SHF720935 SRB720928:SRB720935 TAX720928:TAX720935 TKT720928:TKT720935 TUP720928:TUP720935 UEL720928:UEL720935 UOH720928:UOH720935 UYD720928:UYD720935 VHZ720928:VHZ720935 VRV720928:VRV720935 WBR720928:WBR720935 WLN720928:WLN720935 WVJ720928:WVJ720935 B786464:B786471 IX786464:IX786471 ST786464:ST786471 ACP786464:ACP786471 AML786464:AML786471 AWH786464:AWH786471 BGD786464:BGD786471 BPZ786464:BPZ786471 BZV786464:BZV786471 CJR786464:CJR786471 CTN786464:CTN786471 DDJ786464:DDJ786471 DNF786464:DNF786471 DXB786464:DXB786471 EGX786464:EGX786471 EQT786464:EQT786471 FAP786464:FAP786471 FKL786464:FKL786471 FUH786464:FUH786471 GED786464:GED786471 GNZ786464:GNZ786471 GXV786464:GXV786471 HHR786464:HHR786471 HRN786464:HRN786471 IBJ786464:IBJ786471 ILF786464:ILF786471 IVB786464:IVB786471 JEX786464:JEX786471 JOT786464:JOT786471 JYP786464:JYP786471 KIL786464:KIL786471 KSH786464:KSH786471 LCD786464:LCD786471 LLZ786464:LLZ786471 LVV786464:LVV786471 MFR786464:MFR786471 MPN786464:MPN786471 MZJ786464:MZJ786471 NJF786464:NJF786471 NTB786464:NTB786471 OCX786464:OCX786471 OMT786464:OMT786471 OWP786464:OWP786471 PGL786464:PGL786471 PQH786464:PQH786471 QAD786464:QAD786471 QJZ786464:QJZ786471 QTV786464:QTV786471 RDR786464:RDR786471 RNN786464:RNN786471 RXJ786464:RXJ786471 SHF786464:SHF786471 SRB786464:SRB786471 TAX786464:TAX786471 TKT786464:TKT786471 TUP786464:TUP786471 UEL786464:UEL786471 UOH786464:UOH786471 UYD786464:UYD786471 VHZ786464:VHZ786471 VRV786464:VRV786471 WBR786464:WBR786471 WLN786464:WLN786471 WVJ786464:WVJ786471 B852000:B852007 IX852000:IX852007 ST852000:ST852007 ACP852000:ACP852007 AML852000:AML852007 AWH852000:AWH852007 BGD852000:BGD852007 BPZ852000:BPZ852007 BZV852000:BZV852007 CJR852000:CJR852007 CTN852000:CTN852007 DDJ852000:DDJ852007 DNF852000:DNF852007 DXB852000:DXB852007 EGX852000:EGX852007 EQT852000:EQT852007 FAP852000:FAP852007 FKL852000:FKL852007 FUH852000:FUH852007 GED852000:GED852007 GNZ852000:GNZ852007 GXV852000:GXV852007 HHR852000:HHR852007 HRN852000:HRN852007 IBJ852000:IBJ852007 ILF852000:ILF852007 IVB852000:IVB852007 JEX852000:JEX852007 JOT852000:JOT852007 JYP852000:JYP852007 KIL852000:KIL852007 KSH852000:KSH852007 LCD852000:LCD852007 LLZ852000:LLZ852007 LVV852000:LVV852007 MFR852000:MFR852007 MPN852000:MPN852007 MZJ852000:MZJ852007 NJF852000:NJF852007 NTB852000:NTB852007 OCX852000:OCX852007 OMT852000:OMT852007 OWP852000:OWP852007 PGL852000:PGL852007 PQH852000:PQH852007 QAD852000:QAD852007 QJZ852000:QJZ852007 QTV852000:QTV852007 RDR852000:RDR852007 RNN852000:RNN852007 RXJ852000:RXJ852007 SHF852000:SHF852007 SRB852000:SRB852007 TAX852000:TAX852007 TKT852000:TKT852007 TUP852000:TUP852007 UEL852000:UEL852007 UOH852000:UOH852007 UYD852000:UYD852007 VHZ852000:VHZ852007 VRV852000:VRV852007 WBR852000:WBR852007 WLN852000:WLN852007 WVJ852000:WVJ852007 B917536:B917543 IX917536:IX917543 ST917536:ST917543 ACP917536:ACP917543 AML917536:AML917543 AWH917536:AWH917543 BGD917536:BGD917543 BPZ917536:BPZ917543 BZV917536:BZV917543 CJR917536:CJR917543 CTN917536:CTN917543 DDJ917536:DDJ917543 DNF917536:DNF917543 DXB917536:DXB917543 EGX917536:EGX917543 EQT917536:EQT917543 FAP917536:FAP917543 FKL917536:FKL917543 FUH917536:FUH917543 GED917536:GED917543 GNZ917536:GNZ917543 GXV917536:GXV917543 HHR917536:HHR917543 HRN917536:HRN917543 IBJ917536:IBJ917543 ILF917536:ILF917543 IVB917536:IVB917543 JEX917536:JEX917543 JOT917536:JOT917543 JYP917536:JYP917543 KIL917536:KIL917543 KSH917536:KSH917543 LCD917536:LCD917543 LLZ917536:LLZ917543 LVV917536:LVV917543 MFR917536:MFR917543 MPN917536:MPN917543 MZJ917536:MZJ917543 NJF917536:NJF917543 NTB917536:NTB917543 OCX917536:OCX917543 OMT917536:OMT917543 OWP917536:OWP917543 PGL917536:PGL917543 PQH917536:PQH917543 QAD917536:QAD917543 QJZ917536:QJZ917543 QTV917536:QTV917543 RDR917536:RDR917543 RNN917536:RNN917543 RXJ917536:RXJ917543 SHF917536:SHF917543 SRB917536:SRB917543 TAX917536:TAX917543 TKT917536:TKT917543 TUP917536:TUP917543 UEL917536:UEL917543 UOH917536:UOH917543 UYD917536:UYD917543 VHZ917536:VHZ917543 VRV917536:VRV917543 WBR917536:WBR917543 WLN917536:WLN917543 WVJ917536:WVJ917543 B983072:B983079 IX983072:IX983079 ST983072:ST983079 ACP983072:ACP983079 AML983072:AML983079 AWH983072:AWH983079 BGD983072:BGD983079 BPZ983072:BPZ983079 BZV983072:BZV983079 CJR983072:CJR983079 CTN983072:CTN983079 DDJ983072:DDJ983079 DNF983072:DNF983079 DXB983072:DXB983079 EGX983072:EGX983079 EQT983072:EQT983079 FAP983072:FAP983079 FKL983072:FKL983079 FUH983072:FUH983079 GED983072:GED983079 GNZ983072:GNZ983079 GXV983072:GXV983079 HHR983072:HHR983079 HRN983072:HRN983079 IBJ983072:IBJ983079 ILF983072:ILF983079 IVB983072:IVB983079 JEX983072:JEX983079 JOT983072:JOT983079 JYP983072:JYP983079 KIL983072:KIL983079 KSH983072:KSH983079 LCD983072:LCD983079 LLZ983072:LLZ983079 LVV983072:LVV983079 MFR983072:MFR983079 MPN983072:MPN983079 MZJ983072:MZJ983079 NJF983072:NJF983079 NTB983072:NTB983079 OCX983072:OCX983079 OMT983072:OMT983079 OWP983072:OWP983079 PGL983072:PGL983079 PQH983072:PQH983079 QAD983072:QAD983079 QJZ983072:QJZ983079 QTV983072:QTV983079 RDR983072:RDR983079 RNN983072:RNN983079 RXJ983072:RXJ983079 SHF983072:SHF983079 SRB983072:SRB983079 TAX983072:TAX983079 TKT983072:TKT983079 TUP983072:TUP983079 UEL983072:UEL983079 UOH983072:UOH983079 UYD983072:UYD983079 VHZ983072:VHZ983079 VRV983072:VRV983079 WBR983072:WBR983079 WLN983072:WLN983079 B32">
      <formula1>Valore</formula1>
    </dataValidation>
  </dataValidations>
  <pageMargins left="0.7" right="0.7" top="0.75" bottom="0.75" header="0.3" footer="0.3"/>
  <pageSetup paperSize="9" scale="65" orientation="landscape" r:id="rId1"/>
  <legacyDrawing r:id="rId2"/>
  <extLst xmlns:x14="http://schemas.microsoft.com/office/spreadsheetml/2009/9/main">
    <ext uri="{CCE6A557-97BC-4b89-ADB6-D9C93CAAB3DF}">
      <x14:dataValidations xmlns:xm="http://schemas.microsoft.com/office/excel/2006/main" count="2">
        <x14:dataValidation type="list" allowBlank="1" showInputMessage="1" showErrorMessage="1">
          <x14:formula1>
            <xm:f>Foglio1!$B$2:$B$10</xm:f>
          </x14:formula1>
          <xm:sqref>B33:B39</xm:sqref>
        </x14:dataValidation>
        <x14:dataValidation type="list" allowBlank="1" showInputMessage="1" showErrorMessage="1">
          <x14:formula1>
            <xm:f>Foglio1!$A$2:$A$10</xm:f>
          </x14:formula1>
          <xm:sqref>A33:A39</xm:sqref>
        </x14:dataValidation>
      </x14:dataValidations>
    </ext>
  </extLst>
</worksheet>
</file>

<file path=xl/worksheets/sheet19.xml><?xml version="1.0" encoding="utf-8"?>
<worksheet xmlns="http://schemas.openxmlformats.org/spreadsheetml/2006/main" xmlns:r="http://schemas.openxmlformats.org/officeDocument/2006/relationships">
  <dimension ref="A1:K45"/>
  <sheetViews>
    <sheetView workbookViewId="0">
      <selection activeCell="B2" sqref="B2"/>
    </sheetView>
  </sheetViews>
  <sheetFormatPr defaultRowHeight="12.75"/>
  <cols>
    <col min="1" max="1" width="48.5703125" style="83" customWidth="1"/>
    <col min="2" max="2" width="52.5703125" style="83" customWidth="1"/>
    <col min="3" max="3" width="10.140625" style="83" customWidth="1"/>
    <col min="4" max="4" width="8.85546875" style="83" hidden="1" customWidth="1"/>
    <col min="5" max="5" width="9.28515625" style="83" customWidth="1"/>
    <col min="6" max="10" width="16" style="83" customWidth="1"/>
    <col min="11" max="256" width="9.140625" style="83"/>
    <col min="257" max="257" width="42.42578125" style="83" customWidth="1"/>
    <col min="258" max="258" width="46.42578125" style="83" customWidth="1"/>
    <col min="259" max="259" width="10.140625" style="83" customWidth="1"/>
    <col min="260" max="260" width="8.85546875" style="83" customWidth="1"/>
    <col min="261" max="261" width="9.28515625" style="83" customWidth="1"/>
    <col min="262" max="266" width="16" style="83" customWidth="1"/>
    <col min="267" max="512" width="9.140625" style="83"/>
    <col min="513" max="513" width="42.42578125" style="83" customWidth="1"/>
    <col min="514" max="514" width="46.42578125" style="83" customWidth="1"/>
    <col min="515" max="515" width="10.140625" style="83" customWidth="1"/>
    <col min="516" max="516" width="8.85546875" style="83" customWidth="1"/>
    <col min="517" max="517" width="9.28515625" style="83" customWidth="1"/>
    <col min="518" max="522" width="16" style="83" customWidth="1"/>
    <col min="523" max="768" width="9.140625" style="83"/>
    <col min="769" max="769" width="42.42578125" style="83" customWidth="1"/>
    <col min="770" max="770" width="46.42578125" style="83" customWidth="1"/>
    <col min="771" max="771" width="10.140625" style="83" customWidth="1"/>
    <col min="772" max="772" width="8.85546875" style="83" customWidth="1"/>
    <col min="773" max="773" width="9.28515625" style="83" customWidth="1"/>
    <col min="774" max="778" width="16" style="83" customWidth="1"/>
    <col min="779" max="1024" width="9.140625" style="83"/>
    <col min="1025" max="1025" width="42.42578125" style="83" customWidth="1"/>
    <col min="1026" max="1026" width="46.42578125" style="83" customWidth="1"/>
    <col min="1027" max="1027" width="10.140625" style="83" customWidth="1"/>
    <col min="1028" max="1028" width="8.85546875" style="83" customWidth="1"/>
    <col min="1029" max="1029" width="9.28515625" style="83" customWidth="1"/>
    <col min="1030" max="1034" width="16" style="83" customWidth="1"/>
    <col min="1035" max="1280" width="9.140625" style="83"/>
    <col min="1281" max="1281" width="42.42578125" style="83" customWidth="1"/>
    <col min="1282" max="1282" width="46.42578125" style="83" customWidth="1"/>
    <col min="1283" max="1283" width="10.140625" style="83" customWidth="1"/>
    <col min="1284" max="1284" width="8.85546875" style="83" customWidth="1"/>
    <col min="1285" max="1285" width="9.28515625" style="83" customWidth="1"/>
    <col min="1286" max="1290" width="16" style="83" customWidth="1"/>
    <col min="1291" max="1536" width="9.140625" style="83"/>
    <col min="1537" max="1537" width="42.42578125" style="83" customWidth="1"/>
    <col min="1538" max="1538" width="46.42578125" style="83" customWidth="1"/>
    <col min="1539" max="1539" width="10.140625" style="83" customWidth="1"/>
    <col min="1540" max="1540" width="8.85546875" style="83" customWidth="1"/>
    <col min="1541" max="1541" width="9.28515625" style="83" customWidth="1"/>
    <col min="1542" max="1546" width="16" style="83" customWidth="1"/>
    <col min="1547" max="1792" width="9.140625" style="83"/>
    <col min="1793" max="1793" width="42.42578125" style="83" customWidth="1"/>
    <col min="1794" max="1794" width="46.42578125" style="83" customWidth="1"/>
    <col min="1795" max="1795" width="10.140625" style="83" customWidth="1"/>
    <col min="1796" max="1796" width="8.85546875" style="83" customWidth="1"/>
    <col min="1797" max="1797" width="9.28515625" style="83" customWidth="1"/>
    <col min="1798" max="1802" width="16" style="83" customWidth="1"/>
    <col min="1803" max="2048" width="9.140625" style="83"/>
    <col min="2049" max="2049" width="42.42578125" style="83" customWidth="1"/>
    <col min="2050" max="2050" width="46.42578125" style="83" customWidth="1"/>
    <col min="2051" max="2051" width="10.140625" style="83" customWidth="1"/>
    <col min="2052" max="2052" width="8.85546875" style="83" customWidth="1"/>
    <col min="2053" max="2053" width="9.28515625" style="83" customWidth="1"/>
    <col min="2054" max="2058" width="16" style="83" customWidth="1"/>
    <col min="2059" max="2304" width="9.140625" style="83"/>
    <col min="2305" max="2305" width="42.42578125" style="83" customWidth="1"/>
    <col min="2306" max="2306" width="46.42578125" style="83" customWidth="1"/>
    <col min="2307" max="2307" width="10.140625" style="83" customWidth="1"/>
    <col min="2308" max="2308" width="8.85546875" style="83" customWidth="1"/>
    <col min="2309" max="2309" width="9.28515625" style="83" customWidth="1"/>
    <col min="2310" max="2314" width="16" style="83" customWidth="1"/>
    <col min="2315" max="2560" width="9.140625" style="83"/>
    <col min="2561" max="2561" width="42.42578125" style="83" customWidth="1"/>
    <col min="2562" max="2562" width="46.42578125" style="83" customWidth="1"/>
    <col min="2563" max="2563" width="10.140625" style="83" customWidth="1"/>
    <col min="2564" max="2564" width="8.85546875" style="83" customWidth="1"/>
    <col min="2565" max="2565" width="9.28515625" style="83" customWidth="1"/>
    <col min="2566" max="2570" width="16" style="83" customWidth="1"/>
    <col min="2571" max="2816" width="9.140625" style="83"/>
    <col min="2817" max="2817" width="42.42578125" style="83" customWidth="1"/>
    <col min="2818" max="2818" width="46.42578125" style="83" customWidth="1"/>
    <col min="2819" max="2819" width="10.140625" style="83" customWidth="1"/>
    <col min="2820" max="2820" width="8.85546875" style="83" customWidth="1"/>
    <col min="2821" max="2821" width="9.28515625" style="83" customWidth="1"/>
    <col min="2822" max="2826" width="16" style="83" customWidth="1"/>
    <col min="2827" max="3072" width="9.140625" style="83"/>
    <col min="3073" max="3073" width="42.42578125" style="83" customWidth="1"/>
    <col min="3074" max="3074" width="46.42578125" style="83" customWidth="1"/>
    <col min="3075" max="3075" width="10.140625" style="83" customWidth="1"/>
    <col min="3076" max="3076" width="8.85546875" style="83" customWidth="1"/>
    <col min="3077" max="3077" width="9.28515625" style="83" customWidth="1"/>
    <col min="3078" max="3082" width="16" style="83" customWidth="1"/>
    <col min="3083" max="3328" width="9.140625" style="83"/>
    <col min="3329" max="3329" width="42.42578125" style="83" customWidth="1"/>
    <col min="3330" max="3330" width="46.42578125" style="83" customWidth="1"/>
    <col min="3331" max="3331" width="10.140625" style="83" customWidth="1"/>
    <col min="3332" max="3332" width="8.85546875" style="83" customWidth="1"/>
    <col min="3333" max="3333" width="9.28515625" style="83" customWidth="1"/>
    <col min="3334" max="3338" width="16" style="83" customWidth="1"/>
    <col min="3339" max="3584" width="9.140625" style="83"/>
    <col min="3585" max="3585" width="42.42578125" style="83" customWidth="1"/>
    <col min="3586" max="3586" width="46.42578125" style="83" customWidth="1"/>
    <col min="3587" max="3587" width="10.140625" style="83" customWidth="1"/>
    <col min="3588" max="3588" width="8.85546875" style="83" customWidth="1"/>
    <col min="3589" max="3589" width="9.28515625" style="83" customWidth="1"/>
    <col min="3590" max="3594" width="16" style="83" customWidth="1"/>
    <col min="3595" max="3840" width="9.140625" style="83"/>
    <col min="3841" max="3841" width="42.42578125" style="83" customWidth="1"/>
    <col min="3842" max="3842" width="46.42578125" style="83" customWidth="1"/>
    <col min="3843" max="3843" width="10.140625" style="83" customWidth="1"/>
    <col min="3844" max="3844" width="8.85546875" style="83" customWidth="1"/>
    <col min="3845" max="3845" width="9.28515625" style="83" customWidth="1"/>
    <col min="3846" max="3850" width="16" style="83" customWidth="1"/>
    <col min="3851" max="4096" width="9.140625" style="83"/>
    <col min="4097" max="4097" width="42.42578125" style="83" customWidth="1"/>
    <col min="4098" max="4098" width="46.42578125" style="83" customWidth="1"/>
    <col min="4099" max="4099" width="10.140625" style="83" customWidth="1"/>
    <col min="4100" max="4100" width="8.85546875" style="83" customWidth="1"/>
    <col min="4101" max="4101" width="9.28515625" style="83" customWidth="1"/>
    <col min="4102" max="4106" width="16" style="83" customWidth="1"/>
    <col min="4107" max="4352" width="9.140625" style="83"/>
    <col min="4353" max="4353" width="42.42578125" style="83" customWidth="1"/>
    <col min="4354" max="4354" width="46.42578125" style="83" customWidth="1"/>
    <col min="4355" max="4355" width="10.140625" style="83" customWidth="1"/>
    <col min="4356" max="4356" width="8.85546875" style="83" customWidth="1"/>
    <col min="4357" max="4357" width="9.28515625" style="83" customWidth="1"/>
    <col min="4358" max="4362" width="16" style="83" customWidth="1"/>
    <col min="4363" max="4608" width="9.140625" style="83"/>
    <col min="4609" max="4609" width="42.42578125" style="83" customWidth="1"/>
    <col min="4610" max="4610" width="46.42578125" style="83" customWidth="1"/>
    <col min="4611" max="4611" width="10.140625" style="83" customWidth="1"/>
    <col min="4612" max="4612" width="8.85546875" style="83" customWidth="1"/>
    <col min="4613" max="4613" width="9.28515625" style="83" customWidth="1"/>
    <col min="4614" max="4618" width="16" style="83" customWidth="1"/>
    <col min="4619" max="4864" width="9.140625" style="83"/>
    <col min="4865" max="4865" width="42.42578125" style="83" customWidth="1"/>
    <col min="4866" max="4866" width="46.42578125" style="83" customWidth="1"/>
    <col min="4867" max="4867" width="10.140625" style="83" customWidth="1"/>
    <col min="4868" max="4868" width="8.85546875" style="83" customWidth="1"/>
    <col min="4869" max="4869" width="9.28515625" style="83" customWidth="1"/>
    <col min="4870" max="4874" width="16" style="83" customWidth="1"/>
    <col min="4875" max="5120" width="9.140625" style="83"/>
    <col min="5121" max="5121" width="42.42578125" style="83" customWidth="1"/>
    <col min="5122" max="5122" width="46.42578125" style="83" customWidth="1"/>
    <col min="5123" max="5123" width="10.140625" style="83" customWidth="1"/>
    <col min="5124" max="5124" width="8.85546875" style="83" customWidth="1"/>
    <col min="5125" max="5125" width="9.28515625" style="83" customWidth="1"/>
    <col min="5126" max="5130" width="16" style="83" customWidth="1"/>
    <col min="5131" max="5376" width="9.140625" style="83"/>
    <col min="5377" max="5377" width="42.42578125" style="83" customWidth="1"/>
    <col min="5378" max="5378" width="46.42578125" style="83" customWidth="1"/>
    <col min="5379" max="5379" width="10.140625" style="83" customWidth="1"/>
    <col min="5380" max="5380" width="8.85546875" style="83" customWidth="1"/>
    <col min="5381" max="5381" width="9.28515625" style="83" customWidth="1"/>
    <col min="5382" max="5386" width="16" style="83" customWidth="1"/>
    <col min="5387" max="5632" width="9.140625" style="83"/>
    <col min="5633" max="5633" width="42.42578125" style="83" customWidth="1"/>
    <col min="5634" max="5634" width="46.42578125" style="83" customWidth="1"/>
    <col min="5635" max="5635" width="10.140625" style="83" customWidth="1"/>
    <col min="5636" max="5636" width="8.85546875" style="83" customWidth="1"/>
    <col min="5637" max="5637" width="9.28515625" style="83" customWidth="1"/>
    <col min="5638" max="5642" width="16" style="83" customWidth="1"/>
    <col min="5643" max="5888" width="9.140625" style="83"/>
    <col min="5889" max="5889" width="42.42578125" style="83" customWidth="1"/>
    <col min="5890" max="5890" width="46.42578125" style="83" customWidth="1"/>
    <col min="5891" max="5891" width="10.140625" style="83" customWidth="1"/>
    <col min="5892" max="5892" width="8.85546875" style="83" customWidth="1"/>
    <col min="5893" max="5893" width="9.28515625" style="83" customWidth="1"/>
    <col min="5894" max="5898" width="16" style="83" customWidth="1"/>
    <col min="5899" max="6144" width="9.140625" style="83"/>
    <col min="6145" max="6145" width="42.42578125" style="83" customWidth="1"/>
    <col min="6146" max="6146" width="46.42578125" style="83" customWidth="1"/>
    <col min="6147" max="6147" width="10.140625" style="83" customWidth="1"/>
    <col min="6148" max="6148" width="8.85546875" style="83" customWidth="1"/>
    <col min="6149" max="6149" width="9.28515625" style="83" customWidth="1"/>
    <col min="6150" max="6154" width="16" style="83" customWidth="1"/>
    <col min="6155" max="6400" width="9.140625" style="83"/>
    <col min="6401" max="6401" width="42.42578125" style="83" customWidth="1"/>
    <col min="6402" max="6402" width="46.42578125" style="83" customWidth="1"/>
    <col min="6403" max="6403" width="10.140625" style="83" customWidth="1"/>
    <col min="6404" max="6404" width="8.85546875" style="83" customWidth="1"/>
    <col min="6405" max="6405" width="9.28515625" style="83" customWidth="1"/>
    <col min="6406" max="6410" width="16" style="83" customWidth="1"/>
    <col min="6411" max="6656" width="9.140625" style="83"/>
    <col min="6657" max="6657" width="42.42578125" style="83" customWidth="1"/>
    <col min="6658" max="6658" width="46.42578125" style="83" customWidth="1"/>
    <col min="6659" max="6659" width="10.140625" style="83" customWidth="1"/>
    <col min="6660" max="6660" width="8.85546875" style="83" customWidth="1"/>
    <col min="6661" max="6661" width="9.28515625" style="83" customWidth="1"/>
    <col min="6662" max="6666" width="16" style="83" customWidth="1"/>
    <col min="6667" max="6912" width="9.140625" style="83"/>
    <col min="6913" max="6913" width="42.42578125" style="83" customWidth="1"/>
    <col min="6914" max="6914" width="46.42578125" style="83" customWidth="1"/>
    <col min="6915" max="6915" width="10.140625" style="83" customWidth="1"/>
    <col min="6916" max="6916" width="8.85546875" style="83" customWidth="1"/>
    <col min="6917" max="6917" width="9.28515625" style="83" customWidth="1"/>
    <col min="6918" max="6922" width="16" style="83" customWidth="1"/>
    <col min="6923" max="7168" width="9.140625" style="83"/>
    <col min="7169" max="7169" width="42.42578125" style="83" customWidth="1"/>
    <col min="7170" max="7170" width="46.42578125" style="83" customWidth="1"/>
    <col min="7171" max="7171" width="10.140625" style="83" customWidth="1"/>
    <col min="7172" max="7172" width="8.85546875" style="83" customWidth="1"/>
    <col min="7173" max="7173" width="9.28515625" style="83" customWidth="1"/>
    <col min="7174" max="7178" width="16" style="83" customWidth="1"/>
    <col min="7179" max="7424" width="9.140625" style="83"/>
    <col min="7425" max="7425" width="42.42578125" style="83" customWidth="1"/>
    <col min="7426" max="7426" width="46.42578125" style="83" customWidth="1"/>
    <col min="7427" max="7427" width="10.140625" style="83" customWidth="1"/>
    <col min="7428" max="7428" width="8.85546875" style="83" customWidth="1"/>
    <col min="7429" max="7429" width="9.28515625" style="83" customWidth="1"/>
    <col min="7430" max="7434" width="16" style="83" customWidth="1"/>
    <col min="7435" max="7680" width="9.140625" style="83"/>
    <col min="7681" max="7681" width="42.42578125" style="83" customWidth="1"/>
    <col min="7682" max="7682" width="46.42578125" style="83" customWidth="1"/>
    <col min="7683" max="7683" width="10.140625" style="83" customWidth="1"/>
    <col min="7684" max="7684" width="8.85546875" style="83" customWidth="1"/>
    <col min="7685" max="7685" width="9.28515625" style="83" customWidth="1"/>
    <col min="7686" max="7690" width="16" style="83" customWidth="1"/>
    <col min="7691" max="7936" width="9.140625" style="83"/>
    <col min="7937" max="7937" width="42.42578125" style="83" customWidth="1"/>
    <col min="7938" max="7938" width="46.42578125" style="83" customWidth="1"/>
    <col min="7939" max="7939" width="10.140625" style="83" customWidth="1"/>
    <col min="7940" max="7940" width="8.85546875" style="83" customWidth="1"/>
    <col min="7941" max="7941" width="9.28515625" style="83" customWidth="1"/>
    <col min="7942" max="7946" width="16" style="83" customWidth="1"/>
    <col min="7947" max="8192" width="9.140625" style="83"/>
    <col min="8193" max="8193" width="42.42578125" style="83" customWidth="1"/>
    <col min="8194" max="8194" width="46.42578125" style="83" customWidth="1"/>
    <col min="8195" max="8195" width="10.140625" style="83" customWidth="1"/>
    <col min="8196" max="8196" width="8.85546875" style="83" customWidth="1"/>
    <col min="8197" max="8197" width="9.28515625" style="83" customWidth="1"/>
    <col min="8198" max="8202" width="16" style="83" customWidth="1"/>
    <col min="8203" max="8448" width="9.140625" style="83"/>
    <col min="8449" max="8449" width="42.42578125" style="83" customWidth="1"/>
    <col min="8450" max="8450" width="46.42578125" style="83" customWidth="1"/>
    <col min="8451" max="8451" width="10.140625" style="83" customWidth="1"/>
    <col min="8452" max="8452" width="8.85546875" style="83" customWidth="1"/>
    <col min="8453" max="8453" width="9.28515625" style="83" customWidth="1"/>
    <col min="8454" max="8458" width="16" style="83" customWidth="1"/>
    <col min="8459" max="8704" width="9.140625" style="83"/>
    <col min="8705" max="8705" width="42.42578125" style="83" customWidth="1"/>
    <col min="8706" max="8706" width="46.42578125" style="83" customWidth="1"/>
    <col min="8707" max="8707" width="10.140625" style="83" customWidth="1"/>
    <col min="8708" max="8708" width="8.85546875" style="83" customWidth="1"/>
    <col min="8709" max="8709" width="9.28515625" style="83" customWidth="1"/>
    <col min="8710" max="8714" width="16" style="83" customWidth="1"/>
    <col min="8715" max="8960" width="9.140625" style="83"/>
    <col min="8961" max="8961" width="42.42578125" style="83" customWidth="1"/>
    <col min="8962" max="8962" width="46.42578125" style="83" customWidth="1"/>
    <col min="8963" max="8963" width="10.140625" style="83" customWidth="1"/>
    <col min="8964" max="8964" width="8.85546875" style="83" customWidth="1"/>
    <col min="8965" max="8965" width="9.28515625" style="83" customWidth="1"/>
    <col min="8966" max="8970" width="16" style="83" customWidth="1"/>
    <col min="8971" max="9216" width="9.140625" style="83"/>
    <col min="9217" max="9217" width="42.42578125" style="83" customWidth="1"/>
    <col min="9218" max="9218" width="46.42578125" style="83" customWidth="1"/>
    <col min="9219" max="9219" width="10.140625" style="83" customWidth="1"/>
    <col min="9220" max="9220" width="8.85546875" style="83" customWidth="1"/>
    <col min="9221" max="9221" width="9.28515625" style="83" customWidth="1"/>
    <col min="9222" max="9226" width="16" style="83" customWidth="1"/>
    <col min="9227" max="9472" width="9.140625" style="83"/>
    <col min="9473" max="9473" width="42.42578125" style="83" customWidth="1"/>
    <col min="9474" max="9474" width="46.42578125" style="83" customWidth="1"/>
    <col min="9475" max="9475" width="10.140625" style="83" customWidth="1"/>
    <col min="9476" max="9476" width="8.85546875" style="83" customWidth="1"/>
    <col min="9477" max="9477" width="9.28515625" style="83" customWidth="1"/>
    <col min="9478" max="9482" width="16" style="83" customWidth="1"/>
    <col min="9483" max="9728" width="9.140625" style="83"/>
    <col min="9729" max="9729" width="42.42578125" style="83" customWidth="1"/>
    <col min="9730" max="9730" width="46.42578125" style="83" customWidth="1"/>
    <col min="9731" max="9731" width="10.140625" style="83" customWidth="1"/>
    <col min="9732" max="9732" width="8.85546875" style="83" customWidth="1"/>
    <col min="9733" max="9733" width="9.28515625" style="83" customWidth="1"/>
    <col min="9734" max="9738" width="16" style="83" customWidth="1"/>
    <col min="9739" max="9984" width="9.140625" style="83"/>
    <col min="9985" max="9985" width="42.42578125" style="83" customWidth="1"/>
    <col min="9986" max="9986" width="46.42578125" style="83" customWidth="1"/>
    <col min="9987" max="9987" width="10.140625" style="83" customWidth="1"/>
    <col min="9988" max="9988" width="8.85546875" style="83" customWidth="1"/>
    <col min="9989" max="9989" width="9.28515625" style="83" customWidth="1"/>
    <col min="9990" max="9994" width="16" style="83" customWidth="1"/>
    <col min="9995" max="10240" width="9.140625" style="83"/>
    <col min="10241" max="10241" width="42.42578125" style="83" customWidth="1"/>
    <col min="10242" max="10242" width="46.42578125" style="83" customWidth="1"/>
    <col min="10243" max="10243" width="10.140625" style="83" customWidth="1"/>
    <col min="10244" max="10244" width="8.85546875" style="83" customWidth="1"/>
    <col min="10245" max="10245" width="9.28515625" style="83" customWidth="1"/>
    <col min="10246" max="10250" width="16" style="83" customWidth="1"/>
    <col min="10251" max="10496" width="9.140625" style="83"/>
    <col min="10497" max="10497" width="42.42578125" style="83" customWidth="1"/>
    <col min="10498" max="10498" width="46.42578125" style="83" customWidth="1"/>
    <col min="10499" max="10499" width="10.140625" style="83" customWidth="1"/>
    <col min="10500" max="10500" width="8.85546875" style="83" customWidth="1"/>
    <col min="10501" max="10501" width="9.28515625" style="83" customWidth="1"/>
    <col min="10502" max="10506" width="16" style="83" customWidth="1"/>
    <col min="10507" max="10752" width="9.140625" style="83"/>
    <col min="10753" max="10753" width="42.42578125" style="83" customWidth="1"/>
    <col min="10754" max="10754" width="46.42578125" style="83" customWidth="1"/>
    <col min="10755" max="10755" width="10.140625" style="83" customWidth="1"/>
    <col min="10756" max="10756" width="8.85546875" style="83" customWidth="1"/>
    <col min="10757" max="10757" width="9.28515625" style="83" customWidth="1"/>
    <col min="10758" max="10762" width="16" style="83" customWidth="1"/>
    <col min="10763" max="11008" width="9.140625" style="83"/>
    <col min="11009" max="11009" width="42.42578125" style="83" customWidth="1"/>
    <col min="11010" max="11010" width="46.42578125" style="83" customWidth="1"/>
    <col min="11011" max="11011" width="10.140625" style="83" customWidth="1"/>
    <col min="11012" max="11012" width="8.85546875" style="83" customWidth="1"/>
    <col min="11013" max="11013" width="9.28515625" style="83" customWidth="1"/>
    <col min="11014" max="11018" width="16" style="83" customWidth="1"/>
    <col min="11019" max="11264" width="9.140625" style="83"/>
    <col min="11265" max="11265" width="42.42578125" style="83" customWidth="1"/>
    <col min="11266" max="11266" width="46.42578125" style="83" customWidth="1"/>
    <col min="11267" max="11267" width="10.140625" style="83" customWidth="1"/>
    <col min="11268" max="11268" width="8.85546875" style="83" customWidth="1"/>
    <col min="11269" max="11269" width="9.28515625" style="83" customWidth="1"/>
    <col min="11270" max="11274" width="16" style="83" customWidth="1"/>
    <col min="11275" max="11520" width="9.140625" style="83"/>
    <col min="11521" max="11521" width="42.42578125" style="83" customWidth="1"/>
    <col min="11522" max="11522" width="46.42578125" style="83" customWidth="1"/>
    <col min="11523" max="11523" width="10.140625" style="83" customWidth="1"/>
    <col min="11524" max="11524" width="8.85546875" style="83" customWidth="1"/>
    <col min="11525" max="11525" width="9.28515625" style="83" customWidth="1"/>
    <col min="11526" max="11530" width="16" style="83" customWidth="1"/>
    <col min="11531" max="11776" width="9.140625" style="83"/>
    <col min="11777" max="11777" width="42.42578125" style="83" customWidth="1"/>
    <col min="11778" max="11778" width="46.42578125" style="83" customWidth="1"/>
    <col min="11779" max="11779" width="10.140625" style="83" customWidth="1"/>
    <col min="11780" max="11780" width="8.85546875" style="83" customWidth="1"/>
    <col min="11781" max="11781" width="9.28515625" style="83" customWidth="1"/>
    <col min="11782" max="11786" width="16" style="83" customWidth="1"/>
    <col min="11787" max="12032" width="9.140625" style="83"/>
    <col min="12033" max="12033" width="42.42578125" style="83" customWidth="1"/>
    <col min="12034" max="12034" width="46.42578125" style="83" customWidth="1"/>
    <col min="12035" max="12035" width="10.140625" style="83" customWidth="1"/>
    <col min="12036" max="12036" width="8.85546875" style="83" customWidth="1"/>
    <col min="12037" max="12037" width="9.28515625" style="83" customWidth="1"/>
    <col min="12038" max="12042" width="16" style="83" customWidth="1"/>
    <col min="12043" max="12288" width="9.140625" style="83"/>
    <col min="12289" max="12289" width="42.42578125" style="83" customWidth="1"/>
    <col min="12290" max="12290" width="46.42578125" style="83" customWidth="1"/>
    <col min="12291" max="12291" width="10.140625" style="83" customWidth="1"/>
    <col min="12292" max="12292" width="8.85546875" style="83" customWidth="1"/>
    <col min="12293" max="12293" width="9.28515625" style="83" customWidth="1"/>
    <col min="12294" max="12298" width="16" style="83" customWidth="1"/>
    <col min="12299" max="12544" width="9.140625" style="83"/>
    <col min="12545" max="12545" width="42.42578125" style="83" customWidth="1"/>
    <col min="12546" max="12546" width="46.42578125" style="83" customWidth="1"/>
    <col min="12547" max="12547" width="10.140625" style="83" customWidth="1"/>
    <col min="12548" max="12548" width="8.85546875" style="83" customWidth="1"/>
    <col min="12549" max="12549" width="9.28515625" style="83" customWidth="1"/>
    <col min="12550" max="12554" width="16" style="83" customWidth="1"/>
    <col min="12555" max="12800" width="9.140625" style="83"/>
    <col min="12801" max="12801" width="42.42578125" style="83" customWidth="1"/>
    <col min="12802" max="12802" width="46.42578125" style="83" customWidth="1"/>
    <col min="12803" max="12803" width="10.140625" style="83" customWidth="1"/>
    <col min="12804" max="12804" width="8.85546875" style="83" customWidth="1"/>
    <col min="12805" max="12805" width="9.28515625" style="83" customWidth="1"/>
    <col min="12806" max="12810" width="16" style="83" customWidth="1"/>
    <col min="12811" max="13056" width="9.140625" style="83"/>
    <col min="13057" max="13057" width="42.42578125" style="83" customWidth="1"/>
    <col min="13058" max="13058" width="46.42578125" style="83" customWidth="1"/>
    <col min="13059" max="13059" width="10.140625" style="83" customWidth="1"/>
    <col min="13060" max="13060" width="8.85546875" style="83" customWidth="1"/>
    <col min="13061" max="13061" width="9.28515625" style="83" customWidth="1"/>
    <col min="13062" max="13066" width="16" style="83" customWidth="1"/>
    <col min="13067" max="13312" width="9.140625" style="83"/>
    <col min="13313" max="13313" width="42.42578125" style="83" customWidth="1"/>
    <col min="13314" max="13314" width="46.42578125" style="83" customWidth="1"/>
    <col min="13315" max="13315" width="10.140625" style="83" customWidth="1"/>
    <col min="13316" max="13316" width="8.85546875" style="83" customWidth="1"/>
    <col min="13317" max="13317" width="9.28515625" style="83" customWidth="1"/>
    <col min="13318" max="13322" width="16" style="83" customWidth="1"/>
    <col min="13323" max="13568" width="9.140625" style="83"/>
    <col min="13569" max="13569" width="42.42578125" style="83" customWidth="1"/>
    <col min="13570" max="13570" width="46.42578125" style="83" customWidth="1"/>
    <col min="13571" max="13571" width="10.140625" style="83" customWidth="1"/>
    <col min="13572" max="13572" width="8.85546875" style="83" customWidth="1"/>
    <col min="13573" max="13573" width="9.28515625" style="83" customWidth="1"/>
    <col min="13574" max="13578" width="16" style="83" customWidth="1"/>
    <col min="13579" max="13824" width="9.140625" style="83"/>
    <col min="13825" max="13825" width="42.42578125" style="83" customWidth="1"/>
    <col min="13826" max="13826" width="46.42578125" style="83" customWidth="1"/>
    <col min="13827" max="13827" width="10.140625" style="83" customWidth="1"/>
    <col min="13828" max="13828" width="8.85546875" style="83" customWidth="1"/>
    <col min="13829" max="13829" width="9.28515625" style="83" customWidth="1"/>
    <col min="13830" max="13834" width="16" style="83" customWidth="1"/>
    <col min="13835" max="14080" width="9.140625" style="83"/>
    <col min="14081" max="14081" width="42.42578125" style="83" customWidth="1"/>
    <col min="14082" max="14082" width="46.42578125" style="83" customWidth="1"/>
    <col min="14083" max="14083" width="10.140625" style="83" customWidth="1"/>
    <col min="14084" max="14084" width="8.85546875" style="83" customWidth="1"/>
    <col min="14085" max="14085" width="9.28515625" style="83" customWidth="1"/>
    <col min="14086" max="14090" width="16" style="83" customWidth="1"/>
    <col min="14091" max="14336" width="9.140625" style="83"/>
    <col min="14337" max="14337" width="42.42578125" style="83" customWidth="1"/>
    <col min="14338" max="14338" width="46.42578125" style="83" customWidth="1"/>
    <col min="14339" max="14339" width="10.140625" style="83" customWidth="1"/>
    <col min="14340" max="14340" width="8.85546875" style="83" customWidth="1"/>
    <col min="14341" max="14341" width="9.28515625" style="83" customWidth="1"/>
    <col min="14342" max="14346" width="16" style="83" customWidth="1"/>
    <col min="14347" max="14592" width="9.140625" style="83"/>
    <col min="14593" max="14593" width="42.42578125" style="83" customWidth="1"/>
    <col min="14594" max="14594" width="46.42578125" style="83" customWidth="1"/>
    <col min="14595" max="14595" width="10.140625" style="83" customWidth="1"/>
    <col min="14596" max="14596" width="8.85546875" style="83" customWidth="1"/>
    <col min="14597" max="14597" width="9.28515625" style="83" customWidth="1"/>
    <col min="14598" max="14602" width="16" style="83" customWidth="1"/>
    <col min="14603" max="14848" width="9.140625" style="83"/>
    <col min="14849" max="14849" width="42.42578125" style="83" customWidth="1"/>
    <col min="14850" max="14850" width="46.42578125" style="83" customWidth="1"/>
    <col min="14851" max="14851" width="10.140625" style="83" customWidth="1"/>
    <col min="14852" max="14852" width="8.85546875" style="83" customWidth="1"/>
    <col min="14853" max="14853" width="9.28515625" style="83" customWidth="1"/>
    <col min="14854" max="14858" width="16" style="83" customWidth="1"/>
    <col min="14859" max="15104" width="9.140625" style="83"/>
    <col min="15105" max="15105" width="42.42578125" style="83" customWidth="1"/>
    <col min="15106" max="15106" width="46.42578125" style="83" customWidth="1"/>
    <col min="15107" max="15107" width="10.140625" style="83" customWidth="1"/>
    <col min="15108" max="15108" width="8.85546875" style="83" customWidth="1"/>
    <col min="15109" max="15109" width="9.28515625" style="83" customWidth="1"/>
    <col min="15110" max="15114" width="16" style="83" customWidth="1"/>
    <col min="15115" max="15360" width="9.140625" style="83"/>
    <col min="15361" max="15361" width="42.42578125" style="83" customWidth="1"/>
    <col min="15362" max="15362" width="46.42578125" style="83" customWidth="1"/>
    <col min="15363" max="15363" width="10.140625" style="83" customWidth="1"/>
    <col min="15364" max="15364" width="8.85546875" style="83" customWidth="1"/>
    <col min="15365" max="15365" width="9.28515625" style="83" customWidth="1"/>
    <col min="15366" max="15370" width="16" style="83" customWidth="1"/>
    <col min="15371" max="15616" width="9.140625" style="83"/>
    <col min="15617" max="15617" width="42.42578125" style="83" customWidth="1"/>
    <col min="15618" max="15618" width="46.42578125" style="83" customWidth="1"/>
    <col min="15619" max="15619" width="10.140625" style="83" customWidth="1"/>
    <col min="15620" max="15620" width="8.85546875" style="83" customWidth="1"/>
    <col min="15621" max="15621" width="9.28515625" style="83" customWidth="1"/>
    <col min="15622" max="15626" width="16" style="83" customWidth="1"/>
    <col min="15627" max="15872" width="9.140625" style="83"/>
    <col min="15873" max="15873" width="42.42578125" style="83" customWidth="1"/>
    <col min="15874" max="15874" width="46.42578125" style="83" customWidth="1"/>
    <col min="15875" max="15875" width="10.140625" style="83" customWidth="1"/>
    <col min="15876" max="15876" width="8.85546875" style="83" customWidth="1"/>
    <col min="15877" max="15877" width="9.28515625" style="83" customWidth="1"/>
    <col min="15878" max="15882" width="16" style="83" customWidth="1"/>
    <col min="15883" max="16128" width="9.140625" style="83"/>
    <col min="16129" max="16129" width="42.42578125" style="83" customWidth="1"/>
    <col min="16130" max="16130" width="46.42578125" style="83" customWidth="1"/>
    <col min="16131" max="16131" width="10.140625" style="83" customWidth="1"/>
    <col min="16132" max="16132" width="8.85546875" style="83" customWidth="1"/>
    <col min="16133" max="16133" width="9.28515625" style="83" customWidth="1"/>
    <col min="16134" max="16138" width="16" style="83" customWidth="1"/>
    <col min="16139" max="16384" width="9.140625" style="83"/>
  </cols>
  <sheetData>
    <row r="1" spans="1:10" s="67" customFormat="1" ht="21.75" customHeight="1">
      <c r="A1" s="605" t="str">
        <f>'Elenco P.I.'!B2</f>
        <v>Comune di Arborea</v>
      </c>
      <c r="B1" s="606"/>
      <c r="C1" s="606"/>
      <c r="D1" s="606"/>
      <c r="E1" s="606"/>
      <c r="F1" s="606"/>
      <c r="G1" s="606"/>
      <c r="H1" s="606"/>
      <c r="I1" s="606"/>
      <c r="J1" s="607"/>
    </row>
    <row r="2" spans="1:10" s="67" customFormat="1" ht="19.5" customHeight="1">
      <c r="A2" s="68" t="s">
        <v>0</v>
      </c>
      <c r="B2" s="69"/>
      <c r="C2" s="70"/>
      <c r="D2" s="70"/>
      <c r="E2" s="70"/>
      <c r="F2" s="71" t="s">
        <v>225</v>
      </c>
      <c r="G2" s="71" t="s">
        <v>226</v>
      </c>
      <c r="H2" s="70"/>
      <c r="I2" s="71" t="s">
        <v>227</v>
      </c>
      <c r="J2" s="72"/>
    </row>
    <row r="3" spans="1:10" s="67" customFormat="1" ht="19.5" customHeight="1">
      <c r="A3" s="68" t="s">
        <v>228</v>
      </c>
      <c r="B3" s="73"/>
      <c r="C3" s="70"/>
      <c r="D3" s="70"/>
      <c r="E3" s="70"/>
      <c r="F3" s="74"/>
      <c r="G3" s="74"/>
      <c r="H3" s="70"/>
      <c r="I3" s="75">
        <v>2021</v>
      </c>
      <c r="J3" s="72"/>
    </row>
    <row r="4" spans="1:10" s="67" customFormat="1" ht="19.5" customHeight="1">
      <c r="A4" s="68" t="s">
        <v>229</v>
      </c>
      <c r="B4" s="76"/>
      <c r="C4" s="70"/>
      <c r="D4" s="70"/>
      <c r="E4" s="70"/>
      <c r="F4" s="70"/>
      <c r="G4" s="70"/>
      <c r="H4" s="70"/>
      <c r="I4" s="70"/>
      <c r="J4" s="72"/>
    </row>
    <row r="5" spans="1:10" ht="9.75" customHeight="1">
      <c r="A5" s="77"/>
      <c r="B5" s="78"/>
      <c r="C5" s="79"/>
      <c r="D5" s="79"/>
      <c r="E5" s="79"/>
      <c r="F5" s="79"/>
      <c r="G5" s="80"/>
      <c r="H5" s="81"/>
      <c r="I5" s="81"/>
      <c r="J5" s="82"/>
    </row>
    <row r="6" spans="1:10" ht="12.75" customHeight="1">
      <c r="A6" s="608" t="s">
        <v>230</v>
      </c>
      <c r="B6" s="608"/>
      <c r="C6" s="608"/>
      <c r="D6" s="608"/>
      <c r="E6" s="608"/>
      <c r="F6" s="610" t="s">
        <v>231</v>
      </c>
      <c r="G6" s="610"/>
      <c r="H6" s="610"/>
      <c r="I6" s="610"/>
      <c r="J6" s="610"/>
    </row>
    <row r="7" spans="1:10" ht="15.75" customHeight="1">
      <c r="A7" s="609"/>
      <c r="B7" s="609"/>
      <c r="C7" s="609"/>
      <c r="D7" s="609"/>
      <c r="E7" s="609"/>
      <c r="F7" s="401">
        <v>1</v>
      </c>
      <c r="G7" s="401">
        <v>2</v>
      </c>
      <c r="H7" s="401">
        <v>3</v>
      </c>
      <c r="I7" s="401">
        <v>4</v>
      </c>
      <c r="J7" s="401">
        <v>5</v>
      </c>
    </row>
    <row r="8" spans="1:10" ht="15.75" customHeight="1">
      <c r="A8" s="609"/>
      <c r="B8" s="609"/>
      <c r="C8" s="609"/>
      <c r="D8" s="609"/>
      <c r="E8" s="609"/>
      <c r="F8" s="85" t="s">
        <v>232</v>
      </c>
      <c r="G8" s="85" t="s">
        <v>233</v>
      </c>
      <c r="H8" s="86" t="s">
        <v>234</v>
      </c>
      <c r="I8" s="86" t="s">
        <v>235</v>
      </c>
      <c r="J8" s="86" t="s">
        <v>236</v>
      </c>
    </row>
    <row r="9" spans="1:10" ht="4.5" customHeight="1">
      <c r="A9" s="611"/>
      <c r="B9" s="611"/>
      <c r="C9" s="611"/>
      <c r="D9" s="611"/>
      <c r="E9" s="611"/>
      <c r="F9" s="611"/>
      <c r="G9" s="611"/>
      <c r="H9" s="611"/>
      <c r="I9" s="611"/>
      <c r="J9" s="611"/>
    </row>
    <row r="10" spans="1:10" ht="32.25" customHeight="1">
      <c r="A10" s="87" t="s">
        <v>237</v>
      </c>
      <c r="B10" s="87" t="s">
        <v>238</v>
      </c>
      <c r="C10" s="88" t="s">
        <v>239</v>
      </c>
      <c r="D10" s="88" t="s">
        <v>240</v>
      </c>
      <c r="E10" s="88" t="s">
        <v>241</v>
      </c>
      <c r="F10" s="88" t="s">
        <v>242</v>
      </c>
      <c r="G10" s="88" t="s">
        <v>57</v>
      </c>
      <c r="H10" s="88" t="s">
        <v>243</v>
      </c>
      <c r="I10" s="88" t="s">
        <v>244</v>
      </c>
      <c r="J10" s="88" t="s">
        <v>245</v>
      </c>
    </row>
    <row r="11" spans="1:10" ht="84" customHeight="1">
      <c r="A11" s="89" t="str">
        <f>Tecnico!B16</f>
        <v>Assicurare un'efficace acquisizione, gestione e programmazione delle risorse finanziarie dell'ente al fine di garantire la qualità dei servizi svolti e il rispetto dei piani e dei programmi della politica</v>
      </c>
      <c r="B11" s="90"/>
      <c r="C11" s="91"/>
      <c r="D11" s="92">
        <f t="shared" ref="D11:D20" si="0">E11/100</f>
        <v>0</v>
      </c>
      <c r="E11" s="93"/>
      <c r="F11" s="94" t="str">
        <f>IF(E11&lt;=20,"X","")</f>
        <v>X</v>
      </c>
      <c r="G11" s="94" t="str">
        <f>IF(AND(E11&gt;20,E11&lt;=50),"X","")</f>
        <v/>
      </c>
      <c r="H11" s="94" t="str">
        <f>IF(AND(E11&gt;50,E11&lt;=70),"X","")</f>
        <v/>
      </c>
      <c r="I11" s="94" t="str">
        <f>IF(AND(E11&gt;70,E11&lt;=90),"X","")</f>
        <v/>
      </c>
      <c r="J11" s="94" t="str">
        <f>IF(AND(E11&gt;90,E11&lt;=100),"X","")</f>
        <v/>
      </c>
    </row>
    <row r="12" spans="1:10" ht="104.25" customHeight="1">
      <c r="A12" s="89" t="str">
        <f>Tecnico!B17</f>
        <v>Attuazione delle misure previste dalla normativa  e del PTPC dell'ente in materia di Anticorruzione</v>
      </c>
      <c r="B12" s="96"/>
      <c r="C12" s="91"/>
      <c r="D12" s="92">
        <f t="shared" si="0"/>
        <v>0</v>
      </c>
      <c r="E12" s="93"/>
      <c r="F12" s="94" t="str">
        <f t="shared" ref="F12:F20" si="1">IF(E12&lt;=20,"X","")</f>
        <v>X</v>
      </c>
      <c r="G12" s="94" t="str">
        <f t="shared" ref="G12:G20" si="2">IF(AND(E12&gt;20,E12&lt;=50),"X","")</f>
        <v/>
      </c>
      <c r="H12" s="94" t="str">
        <f t="shared" ref="H12:H20" si="3">IF(AND(E12&gt;50,E12&lt;=70),"X","")</f>
        <v/>
      </c>
      <c r="I12" s="94" t="str">
        <f t="shared" ref="I12:I20" si="4">IF(AND(E12&gt;70,E12&lt;=90),"X","")</f>
        <v/>
      </c>
      <c r="J12" s="94" t="str">
        <f t="shared" ref="J12:J20" si="5">IF(AND(E12&gt;90,E12&lt;=100),"X","")</f>
        <v/>
      </c>
    </row>
    <row r="13" spans="1:10" ht="68.25" customHeight="1">
      <c r="A13" s="89" t="str">
        <f>Tecnico!B18</f>
        <v xml:space="preserve">Attuazione delle misure previste dalla normativa  dell'ente in materia di trasparenza </v>
      </c>
      <c r="B13" s="96"/>
      <c r="C13" s="93"/>
      <c r="D13" s="92">
        <f t="shared" si="0"/>
        <v>0</v>
      </c>
      <c r="E13" s="93"/>
      <c r="F13" s="94" t="str">
        <f t="shared" si="1"/>
        <v>X</v>
      </c>
      <c r="G13" s="94" t="str">
        <f t="shared" si="2"/>
        <v/>
      </c>
      <c r="H13" s="94" t="str">
        <f t="shared" si="3"/>
        <v/>
      </c>
      <c r="I13" s="94" t="str">
        <f t="shared" si="4"/>
        <v/>
      </c>
      <c r="J13" s="94" t="str">
        <f t="shared" si="5"/>
        <v/>
      </c>
    </row>
    <row r="14" spans="1:10" ht="75" customHeight="1">
      <c r="A14" s="89" t="str">
        <f>Tecnico!B19</f>
        <v>Assicurare un elevato standard degli atti amministrativi finalizzato a garantire la legittimità, regolarità e correttezza dell’azione amministrativa nonche di regolarità contabile degli atti mediante l'attuazione dei controlli cosi come previsto nel numero e con le modalità programmate nel regolamento sui controlli interni adottato dall'ente.</v>
      </c>
      <c r="B14" s="96"/>
      <c r="C14" s="93"/>
      <c r="D14" s="92">
        <f t="shared" si="0"/>
        <v>0</v>
      </c>
      <c r="E14" s="93"/>
      <c r="F14" s="94" t="str">
        <f t="shared" si="1"/>
        <v>X</v>
      </c>
      <c r="G14" s="94" t="str">
        <f t="shared" si="2"/>
        <v/>
      </c>
      <c r="H14" s="94" t="str">
        <f t="shared" si="3"/>
        <v/>
      </c>
      <c r="I14" s="94" t="str">
        <f t="shared" si="4"/>
        <v/>
      </c>
      <c r="J14" s="94" t="str">
        <f t="shared" si="5"/>
        <v/>
      </c>
    </row>
    <row r="15" spans="1:10" ht="80.25" customHeight="1">
      <c r="A15" s="89" t="str">
        <f>Tecnico!B20</f>
        <v>Informatizzazione</v>
      </c>
      <c r="B15" s="96"/>
      <c r="C15" s="93"/>
      <c r="D15" s="92">
        <f t="shared" si="0"/>
        <v>0</v>
      </c>
      <c r="E15" s="93"/>
      <c r="F15" s="94" t="str">
        <f t="shared" si="1"/>
        <v>X</v>
      </c>
      <c r="G15" s="94" t="str">
        <f t="shared" si="2"/>
        <v/>
      </c>
      <c r="H15" s="94" t="str">
        <f t="shared" si="3"/>
        <v/>
      </c>
      <c r="I15" s="94" t="str">
        <f t="shared" si="4"/>
        <v/>
      </c>
      <c r="J15" s="94" t="str">
        <f t="shared" si="5"/>
        <v/>
      </c>
    </row>
    <row r="16" spans="1:10" ht="89.25" hidden="1" customHeight="1">
      <c r="A16" s="89">
        <f>Tecnico!B21</f>
        <v>0</v>
      </c>
      <c r="B16" s="96"/>
      <c r="C16" s="93"/>
      <c r="D16" s="92">
        <f t="shared" si="0"/>
        <v>0</v>
      </c>
      <c r="E16" s="93"/>
      <c r="F16" s="94" t="str">
        <f t="shared" si="1"/>
        <v>X</v>
      </c>
      <c r="G16" s="94" t="str">
        <f t="shared" si="2"/>
        <v/>
      </c>
      <c r="H16" s="94" t="str">
        <f t="shared" si="3"/>
        <v/>
      </c>
      <c r="I16" s="94" t="str">
        <f t="shared" si="4"/>
        <v/>
      </c>
      <c r="J16" s="94" t="str">
        <f t="shared" si="5"/>
        <v/>
      </c>
    </row>
    <row r="17" spans="1:10" ht="78" hidden="1" customHeight="1">
      <c r="A17" s="89">
        <f>Tecnico!B22</f>
        <v>0</v>
      </c>
      <c r="B17" s="89"/>
      <c r="C17" s="93"/>
      <c r="D17" s="92">
        <f t="shared" si="0"/>
        <v>0</v>
      </c>
      <c r="E17" s="93"/>
      <c r="F17" s="94" t="str">
        <f t="shared" si="1"/>
        <v>X</v>
      </c>
      <c r="G17" s="94" t="str">
        <f t="shared" si="2"/>
        <v/>
      </c>
      <c r="H17" s="94" t="str">
        <f t="shared" si="3"/>
        <v/>
      </c>
      <c r="I17" s="94" t="str">
        <f t="shared" si="4"/>
        <v/>
      </c>
      <c r="J17" s="94" t="str">
        <f t="shared" si="5"/>
        <v/>
      </c>
    </row>
    <row r="18" spans="1:10" ht="26.25" hidden="1" customHeight="1">
      <c r="A18" s="89">
        <f>Tecnico!B23</f>
        <v>0</v>
      </c>
      <c r="B18" s="96"/>
      <c r="C18" s="93"/>
      <c r="D18" s="92">
        <f t="shared" si="0"/>
        <v>0</v>
      </c>
      <c r="E18" s="93"/>
      <c r="F18" s="94" t="str">
        <f t="shared" si="1"/>
        <v>X</v>
      </c>
      <c r="G18" s="94" t="str">
        <f t="shared" si="2"/>
        <v/>
      </c>
      <c r="H18" s="94" t="str">
        <f t="shared" si="3"/>
        <v/>
      </c>
      <c r="I18" s="94" t="str">
        <f t="shared" si="4"/>
        <v/>
      </c>
      <c r="J18" s="94" t="str">
        <f t="shared" si="5"/>
        <v/>
      </c>
    </row>
    <row r="19" spans="1:10" ht="26.25" hidden="1" customHeight="1">
      <c r="A19" s="89">
        <f>Tecnico!B24</f>
        <v>0</v>
      </c>
      <c r="B19" s="96"/>
      <c r="C19" s="93"/>
      <c r="D19" s="92">
        <f t="shared" si="0"/>
        <v>0</v>
      </c>
      <c r="E19" s="93"/>
      <c r="F19" s="94" t="str">
        <f t="shared" si="1"/>
        <v>X</v>
      </c>
      <c r="G19" s="94" t="str">
        <f t="shared" si="2"/>
        <v/>
      </c>
      <c r="H19" s="94" t="str">
        <f t="shared" si="3"/>
        <v/>
      </c>
      <c r="I19" s="94" t="str">
        <f t="shared" si="4"/>
        <v/>
      </c>
      <c r="J19" s="94" t="str">
        <f t="shared" si="5"/>
        <v/>
      </c>
    </row>
    <row r="20" spans="1:10" ht="26.25" hidden="1" customHeight="1">
      <c r="A20" s="89">
        <f>Tecnico!B25</f>
        <v>0</v>
      </c>
      <c r="B20" s="96"/>
      <c r="C20" s="93"/>
      <c r="D20" s="92">
        <f t="shared" si="0"/>
        <v>0</v>
      </c>
      <c r="E20" s="93"/>
      <c r="F20" s="94" t="str">
        <f t="shared" si="1"/>
        <v>X</v>
      </c>
      <c r="G20" s="94" t="str">
        <f t="shared" si="2"/>
        <v/>
      </c>
      <c r="H20" s="94" t="str">
        <f t="shared" si="3"/>
        <v/>
      </c>
      <c r="I20" s="94" t="str">
        <f t="shared" si="4"/>
        <v/>
      </c>
      <c r="J20" s="94" t="str">
        <f t="shared" si="5"/>
        <v/>
      </c>
    </row>
    <row r="21" spans="1:10">
      <c r="A21" s="97" t="s">
        <v>246</v>
      </c>
      <c r="B21" s="98" t="str">
        <f>IF(C21=60,"Pesatura Adeguata","Pesatura Inadeguata")</f>
        <v>Pesatura Inadeguata</v>
      </c>
      <c r="C21" s="99">
        <f>SUM(C11:C20)</f>
        <v>0</v>
      </c>
      <c r="D21" s="99"/>
      <c r="E21" s="100" t="e">
        <f>SUM(G21:J21)/C21</f>
        <v>#DIV/0!</v>
      </c>
      <c r="F21" s="101"/>
      <c r="G21" s="102">
        <f>IF(G11="x",C11*D11)+IF(G12="x",C12*D12)+IF(G13="x",C13*D13)+IF(G14="x",C14*D14)+IF(G15="x",C15*D15)+IF(G16="x",C16*D16)+IF(G17="x",C17*D17)+IF(G18="x",C18*D18)+IF(G19="x",C19*D19)+IF(G20="x",C20*D20)</f>
        <v>0</v>
      </c>
      <c r="H21" s="102">
        <f>IF(H11="x",C11*D11)+IF(H12="x",C12*D12)+IF(H13="x",C13*D13)+IF(H14="x",C14*D14)+IF(H15="x",C15*D15)+IF(H16="x",C16*D16)+IF(H17="x",C17*D17)+IF(H18="x",C18*D18)+IF(H19="x",C19*D19)+IF(H20="x",C20*D20)</f>
        <v>0</v>
      </c>
      <c r="I21" s="102">
        <f>IF(I11="x",C11*D11)+IF(I12="x",C12*D12)+IF(I13="x",C13*D13)+IF(I14="x",C14*D14)+IF(I15="x",C15*D15)+IF(I16="x",C16*D16)+IF(I17="x",C17*D17)+IF(I18="x",C18*D18)+IF(I19="x",C19*D19)+IF(I20="x",C20*D20)</f>
        <v>0</v>
      </c>
      <c r="J21" s="102">
        <f>IF(J11="x",C11*D11)+IF(J12="x",C12*D12)+IF(J13="x",C13*D13)+IF(J14="x",C14*D14)+IF(J15="x",C15*D15)+IF(J16="x",C16*D16)+IF(J17="x",C17*D17)+IF(J18="x",C18*D18)+IF(J19="x",C19*D19)+IF(J19="x",C19*D19)</f>
        <v>0</v>
      </c>
    </row>
    <row r="22" spans="1:10" ht="3" customHeight="1">
      <c r="A22" s="611"/>
      <c r="B22" s="612"/>
      <c r="C22" s="612"/>
      <c r="D22" s="402"/>
      <c r="E22" s="611"/>
      <c r="F22" s="612"/>
      <c r="G22" s="612"/>
      <c r="H22" s="611"/>
      <c r="I22" s="612"/>
      <c r="J22" s="612"/>
    </row>
    <row r="23" spans="1:10" ht="42" customHeight="1">
      <c r="A23" s="87" t="s">
        <v>247</v>
      </c>
      <c r="B23" s="87" t="s">
        <v>238</v>
      </c>
      <c r="C23" s="88" t="s">
        <v>239</v>
      </c>
      <c r="D23" s="88" t="s">
        <v>240</v>
      </c>
      <c r="E23" s="88" t="s">
        <v>241</v>
      </c>
      <c r="F23" s="88" t="s">
        <v>242</v>
      </c>
      <c r="G23" s="88" t="s">
        <v>57</v>
      </c>
      <c r="H23" s="88" t="s">
        <v>243</v>
      </c>
      <c r="I23" s="88" t="s">
        <v>244</v>
      </c>
      <c r="J23" s="88" t="s">
        <v>245</v>
      </c>
    </row>
    <row r="24" spans="1:10" s="105" customFormat="1" ht="28.5" customHeight="1">
      <c r="A24" s="96" t="str">
        <f>Tecnico!B32</f>
        <v>Garantire il controllo effettivo da parte della stazione appaltante sull’esecuzione delle prestazioni</v>
      </c>
      <c r="B24" s="95"/>
      <c r="C24" s="104">
        <v>20</v>
      </c>
      <c r="D24" s="92">
        <f>E24/100</f>
        <v>0</v>
      </c>
      <c r="E24" s="93"/>
      <c r="F24" s="94" t="str">
        <f t="shared" ref="F24:F34" si="6">IF(E24&lt;=20,"X","")</f>
        <v>X</v>
      </c>
      <c r="G24" s="94" t="str">
        <f t="shared" ref="G24:G34" si="7">IF(AND(E24&gt;20,E24&lt;=50),"X","")</f>
        <v/>
      </c>
      <c r="H24" s="94" t="str">
        <f t="shared" ref="H24:H34" si="8">IF(AND(E24&gt;50,E24&lt;=70),"X","")</f>
        <v/>
      </c>
      <c r="I24" s="94" t="str">
        <f t="shared" ref="I24:I34" si="9">IF(AND(E24&gt;70,E24&lt;=90),"X","")</f>
        <v/>
      </c>
      <c r="J24" s="94" t="str">
        <f>IF(AND(E24&gt;90,E24&lt;=100),"X","")</f>
        <v/>
      </c>
    </row>
    <row r="25" spans="1:10" s="105" customFormat="1" ht="21.75" customHeight="1">
      <c r="A25" s="96"/>
      <c r="B25" s="96"/>
      <c r="C25" s="104"/>
      <c r="D25" s="92">
        <f t="shared" ref="D25:D31" si="10">E25/100</f>
        <v>0</v>
      </c>
      <c r="E25" s="93"/>
      <c r="F25" s="94" t="str">
        <f t="shared" si="6"/>
        <v>X</v>
      </c>
      <c r="G25" s="94" t="str">
        <f t="shared" si="7"/>
        <v/>
      </c>
      <c r="H25" s="94" t="str">
        <f t="shared" si="8"/>
        <v/>
      </c>
      <c r="I25" s="94" t="str">
        <f t="shared" si="9"/>
        <v/>
      </c>
      <c r="J25" s="94" t="str">
        <f t="shared" ref="J25:J31" si="11">IF(AND(E25&gt;90,E25&lt;=100),"X","")</f>
        <v/>
      </c>
    </row>
    <row r="26" spans="1:10" s="105" customFormat="1" ht="27" customHeight="1">
      <c r="A26" s="96"/>
      <c r="B26" s="96"/>
      <c r="C26" s="104"/>
      <c r="D26" s="92">
        <f t="shared" si="10"/>
        <v>0</v>
      </c>
      <c r="E26" s="93"/>
      <c r="F26" s="94" t="str">
        <f t="shared" si="6"/>
        <v>X</v>
      </c>
      <c r="G26" s="94" t="str">
        <f t="shared" si="7"/>
        <v/>
      </c>
      <c r="H26" s="94" t="str">
        <f t="shared" si="8"/>
        <v/>
      </c>
      <c r="I26" s="94" t="str">
        <f t="shared" si="9"/>
        <v/>
      </c>
      <c r="J26" s="94" t="str">
        <f t="shared" si="11"/>
        <v/>
      </c>
    </row>
    <row r="27" spans="1:10" s="105" customFormat="1" ht="27" customHeight="1">
      <c r="A27" s="96"/>
      <c r="B27" s="96"/>
      <c r="C27" s="104"/>
      <c r="D27" s="92">
        <f t="shared" si="10"/>
        <v>0</v>
      </c>
      <c r="E27" s="93"/>
      <c r="F27" s="94" t="str">
        <f t="shared" si="6"/>
        <v>X</v>
      </c>
      <c r="G27" s="94" t="str">
        <f t="shared" si="7"/>
        <v/>
      </c>
      <c r="H27" s="94" t="str">
        <f t="shared" si="8"/>
        <v/>
      </c>
      <c r="I27" s="94" t="str">
        <f t="shared" si="9"/>
        <v/>
      </c>
      <c r="J27" s="94" t="str">
        <f t="shared" si="11"/>
        <v/>
      </c>
    </row>
    <row r="28" spans="1:10" s="105" customFormat="1" ht="27" customHeight="1">
      <c r="A28" s="96"/>
      <c r="B28" s="96"/>
      <c r="C28" s="106"/>
      <c r="D28" s="92">
        <f t="shared" si="10"/>
        <v>0</v>
      </c>
      <c r="E28" s="93"/>
      <c r="F28" s="94" t="str">
        <f t="shared" si="6"/>
        <v>X</v>
      </c>
      <c r="G28" s="94" t="str">
        <f t="shared" si="7"/>
        <v/>
      </c>
      <c r="H28" s="94" t="str">
        <f t="shared" si="8"/>
        <v/>
      </c>
      <c r="I28" s="94" t="str">
        <f t="shared" si="9"/>
        <v/>
      </c>
      <c r="J28" s="94" t="str">
        <f t="shared" si="11"/>
        <v/>
      </c>
    </row>
    <row r="29" spans="1:10" s="105" customFormat="1" ht="27" customHeight="1">
      <c r="A29" s="96"/>
      <c r="B29" s="96"/>
      <c r="C29" s="106"/>
      <c r="D29" s="92">
        <f t="shared" si="10"/>
        <v>0</v>
      </c>
      <c r="E29" s="93"/>
      <c r="F29" s="94" t="str">
        <f t="shared" si="6"/>
        <v>X</v>
      </c>
      <c r="G29" s="94" t="str">
        <f t="shared" si="7"/>
        <v/>
      </c>
      <c r="H29" s="94" t="str">
        <f t="shared" si="8"/>
        <v/>
      </c>
      <c r="I29" s="94" t="str">
        <f t="shared" si="9"/>
        <v/>
      </c>
      <c r="J29" s="94" t="str">
        <f t="shared" si="11"/>
        <v/>
      </c>
    </row>
    <row r="30" spans="1:10" s="105" customFormat="1" ht="27" customHeight="1">
      <c r="A30" s="96"/>
      <c r="B30" s="96"/>
      <c r="C30" s="106"/>
      <c r="D30" s="92">
        <f t="shared" si="10"/>
        <v>0</v>
      </c>
      <c r="E30" s="93"/>
      <c r="F30" s="94" t="str">
        <f t="shared" si="6"/>
        <v>X</v>
      </c>
      <c r="G30" s="94" t="str">
        <f t="shared" si="7"/>
        <v/>
      </c>
      <c r="H30" s="94" t="str">
        <f t="shared" si="8"/>
        <v/>
      </c>
      <c r="I30" s="94" t="str">
        <f t="shared" si="9"/>
        <v/>
      </c>
      <c r="J30" s="94" t="str">
        <f t="shared" si="11"/>
        <v/>
      </c>
    </row>
    <row r="31" spans="1:10" s="105" customFormat="1" ht="27" customHeight="1">
      <c r="A31" s="96"/>
      <c r="B31" s="96"/>
      <c r="C31" s="106"/>
      <c r="D31" s="92">
        <f t="shared" si="10"/>
        <v>0</v>
      </c>
      <c r="E31" s="93"/>
      <c r="F31" s="94" t="str">
        <f t="shared" si="6"/>
        <v>X</v>
      </c>
      <c r="G31" s="94" t="str">
        <f t="shared" si="7"/>
        <v/>
      </c>
      <c r="H31" s="94" t="str">
        <f t="shared" si="8"/>
        <v/>
      </c>
      <c r="I31" s="94" t="str">
        <f t="shared" si="9"/>
        <v/>
      </c>
      <c r="J31" s="94" t="str">
        <f t="shared" si="11"/>
        <v/>
      </c>
    </row>
    <row r="32" spans="1:10" ht="42" customHeight="1">
      <c r="A32" s="401" t="s">
        <v>248</v>
      </c>
      <c r="B32" s="401" t="s">
        <v>249</v>
      </c>
      <c r="C32" s="88" t="s">
        <v>239</v>
      </c>
      <c r="D32" s="88" t="s">
        <v>240</v>
      </c>
      <c r="E32" s="88" t="s">
        <v>241</v>
      </c>
      <c r="F32" s="107" t="s">
        <v>250</v>
      </c>
      <c r="G32" s="107" t="s">
        <v>251</v>
      </c>
      <c r="H32" s="107" t="s">
        <v>252</v>
      </c>
      <c r="I32" s="107" t="s">
        <v>253</v>
      </c>
      <c r="J32" s="107" t="s">
        <v>254</v>
      </c>
    </row>
    <row r="33" spans="1:11" s="105" customFormat="1" ht="49.5" customHeight="1">
      <c r="A33" s="96" t="s">
        <v>317</v>
      </c>
      <c r="B33" s="96" t="s">
        <v>377</v>
      </c>
      <c r="C33" s="106">
        <v>10</v>
      </c>
      <c r="D33" s="92">
        <f>E33/100</f>
        <v>0</v>
      </c>
      <c r="E33" s="93"/>
      <c r="F33" s="94" t="str">
        <f t="shared" si="6"/>
        <v>X</v>
      </c>
      <c r="G33" s="94" t="str">
        <f t="shared" si="7"/>
        <v/>
      </c>
      <c r="H33" s="94" t="str">
        <f t="shared" si="8"/>
        <v/>
      </c>
      <c r="I33" s="94" t="str">
        <f t="shared" si="9"/>
        <v/>
      </c>
      <c r="J33" s="94" t="str">
        <f t="shared" ref="J33:J39" si="12">IF(AND(E33&gt;90,E33&lt;=100),"X","")</f>
        <v/>
      </c>
    </row>
    <row r="34" spans="1:11" s="105" customFormat="1" ht="18.75" customHeight="1">
      <c r="A34" s="96"/>
      <c r="B34" s="96"/>
      <c r="C34" s="106"/>
      <c r="D34" s="92">
        <f t="shared" ref="D34:D39" si="13">E34/100</f>
        <v>0</v>
      </c>
      <c r="E34" s="93"/>
      <c r="F34" s="94" t="str">
        <f t="shared" si="6"/>
        <v>X</v>
      </c>
      <c r="G34" s="94" t="str">
        <f t="shared" si="7"/>
        <v/>
      </c>
      <c r="H34" s="94" t="str">
        <f t="shared" si="8"/>
        <v/>
      </c>
      <c r="I34" s="94" t="str">
        <f t="shared" si="9"/>
        <v/>
      </c>
      <c r="J34" s="94" t="str">
        <f t="shared" si="12"/>
        <v/>
      </c>
    </row>
    <row r="35" spans="1:11" s="105" customFormat="1" ht="18.75" customHeight="1">
      <c r="A35" s="96"/>
      <c r="B35" s="96"/>
      <c r="C35" s="106"/>
      <c r="D35" s="92">
        <f t="shared" si="13"/>
        <v>0</v>
      </c>
      <c r="E35" s="93"/>
      <c r="F35" s="94" t="str">
        <f>IF(E35&lt;=20,"X","")</f>
        <v>X</v>
      </c>
      <c r="G35" s="94" t="str">
        <f>IF(AND(E35&gt;20,E35&lt;=50),"X","")</f>
        <v/>
      </c>
      <c r="H35" s="94" t="str">
        <f>IF(AND(E35&gt;50,E35&lt;=70),"X","")</f>
        <v/>
      </c>
      <c r="I35" s="94" t="str">
        <f>IF(AND(E35&gt;70,E35&lt;=90),"X","")</f>
        <v/>
      </c>
      <c r="J35" s="94" t="str">
        <f t="shared" si="12"/>
        <v/>
      </c>
    </row>
    <row r="36" spans="1:11" s="105" customFormat="1" ht="18.75" customHeight="1">
      <c r="A36" s="96"/>
      <c r="B36" s="96"/>
      <c r="C36" s="106"/>
      <c r="D36" s="92">
        <f t="shared" si="13"/>
        <v>0</v>
      </c>
      <c r="E36" s="93"/>
      <c r="F36" s="94" t="str">
        <f>IF(E36&lt;=20,"X","")</f>
        <v>X</v>
      </c>
      <c r="G36" s="94" t="str">
        <f>IF(AND(E36&gt;20,E36&lt;=50),"X","")</f>
        <v/>
      </c>
      <c r="H36" s="94" t="str">
        <f>IF(AND(E36&gt;50,E36&lt;=70),"X","")</f>
        <v/>
      </c>
      <c r="I36" s="94" t="str">
        <f>IF(AND(E36&gt;70,E36&lt;=90),"X","")</f>
        <v/>
      </c>
      <c r="J36" s="94" t="str">
        <f t="shared" si="12"/>
        <v/>
      </c>
    </row>
    <row r="37" spans="1:11" s="105" customFormat="1" ht="18.75" customHeight="1">
      <c r="A37" s="96"/>
      <c r="B37" s="96"/>
      <c r="C37" s="106"/>
      <c r="D37" s="92">
        <f t="shared" si="13"/>
        <v>0</v>
      </c>
      <c r="E37" s="93"/>
      <c r="F37" s="94" t="str">
        <f>IF(E37&lt;=20,"X","")</f>
        <v>X</v>
      </c>
      <c r="G37" s="94" t="str">
        <f>IF(AND(E37&gt;20,E37&lt;=50),"X","")</f>
        <v/>
      </c>
      <c r="H37" s="94" t="str">
        <f>IF(AND(E37&gt;50,E37&lt;=70),"X","")</f>
        <v/>
      </c>
      <c r="I37" s="94" t="str">
        <f>IF(AND(E37&gt;70,E37&lt;=90),"X","")</f>
        <v/>
      </c>
      <c r="J37" s="94" t="str">
        <f t="shared" si="12"/>
        <v/>
      </c>
    </row>
    <row r="38" spans="1:11" s="105" customFormat="1" ht="18.75" customHeight="1">
      <c r="A38" s="96"/>
      <c r="B38" s="96"/>
      <c r="C38" s="106"/>
      <c r="D38" s="92">
        <f t="shared" si="13"/>
        <v>0</v>
      </c>
      <c r="E38" s="93"/>
      <c r="F38" s="94" t="str">
        <f>IF(E38&lt;=20,"X","")</f>
        <v>X</v>
      </c>
      <c r="G38" s="94" t="str">
        <f>IF(AND(E38&gt;20,E38&lt;=50),"X","")</f>
        <v/>
      </c>
      <c r="H38" s="94" t="str">
        <f>IF(AND(E38&gt;50,E38&lt;=70),"X","")</f>
        <v/>
      </c>
      <c r="I38" s="94" t="str">
        <f>IF(AND(E38&gt;70,E38&lt;=90),"X","")</f>
        <v/>
      </c>
      <c r="J38" s="94" t="str">
        <f t="shared" si="12"/>
        <v/>
      </c>
    </row>
    <row r="39" spans="1:11" s="105" customFormat="1" ht="18.75" customHeight="1">
      <c r="A39" s="96"/>
      <c r="B39" s="96"/>
      <c r="C39" s="106"/>
      <c r="D39" s="92">
        <f t="shared" si="13"/>
        <v>0</v>
      </c>
      <c r="E39" s="93"/>
      <c r="F39" s="94" t="str">
        <f>IF(E39&lt;=20,"X","")</f>
        <v>X</v>
      </c>
      <c r="G39" s="94" t="str">
        <f>IF(AND(E39&gt;20,E39&lt;=50),"X","")</f>
        <v/>
      </c>
      <c r="H39" s="94" t="str">
        <f>IF(AND(E39&gt;50,E39&lt;=70),"X","")</f>
        <v/>
      </c>
      <c r="I39" s="94" t="str">
        <f>IF(AND(E39&gt;70,E39&lt;=90),"X","")</f>
        <v/>
      </c>
      <c r="J39" s="94" t="str">
        <f t="shared" si="12"/>
        <v/>
      </c>
    </row>
    <row r="40" spans="1:11" ht="25.5">
      <c r="A40" s="97" t="s">
        <v>255</v>
      </c>
      <c r="B40" s="98" t="str">
        <f>IF(C40=40,"Pesatura Adeguata","Pesatura Inadeguata")</f>
        <v>Pesatura Inadeguata</v>
      </c>
      <c r="C40" s="106">
        <f>SUM(C24:C35)</f>
        <v>30</v>
      </c>
      <c r="D40" s="401"/>
      <c r="E40" s="100">
        <f>SUM(G40:J40)/C40</f>
        <v>0</v>
      </c>
      <c r="F40" s="108"/>
      <c r="G40" s="109">
        <f>IF(G24="x",C24*D24)+IF(G25="x",C25*D25)+IF(G26="x",C26*D26)+IF(G27="x",C27*D27)+IF(G28="x",C28*D28)+IF(G29="x",C29*D29)+IF(G30="x",C30*D30)+IF(G31="x",C31*D31)+IF(G33="x",C33*D33)+IF(G34="x",C34*D34)+IF(G35="x",C35*D35)+IF(G36="x",C36*D36)+IF(G37="x",C37*D37)+IF(G38="x",C38*D38)+IF(G39="x",C39*D39)</f>
        <v>0</v>
      </c>
      <c r="H40" s="109">
        <f>IF(H24="x",C24*D24)+IF(H25="x",C25*D25)+IF(H26="x",C26*D26)+IF(H27="x",C27*D27)+IF(H28="x",C28*D28)+IF(H29="x",C29*D29)+IF(H30="x",C30*D30)+IF(H31="x",C31*D31)+IF(H33="x",C33*D33)+IF(H34="x",C34*D34)+IF(H35="x",C35*D35)+IF(H36="x",C36*D36)+IF(H37="x",C37*D37)+IF(H38="x",C38*D38)+IF(H39="x",C39*D39)</f>
        <v>0</v>
      </c>
      <c r="I40" s="109">
        <f>IF(I24="x",C24*D24)+IF(I25="x",C25*D25)+IF(I26="x",C26*D26)+IF(I27="x",C27*D27)+IF(I28="x",C28*D28)+IF(I29="x",C29*D29)+IF(I30="x",C30*D30)+IF(I31="x",C31*D31)+IF(I33="x",C33*D33)+IF(I34="x",C34*D34)+IF(I35="x",C35*D35)+IF(I36="x",C36*D36)+IF(I37="x",C37*D37)+IF(I38="x",C38*D38)+IF(I39="x",C39*D39)</f>
        <v>0</v>
      </c>
      <c r="J40" s="109">
        <f>IF(J24="x",C24*D24)+IF(J25="x",C25*D25)+IF(J26="x",C26*D26)+IF(J27="x",C27*D27)+IF(J28="x",C28*D28)+IF(J29="x",C29*D29)+IF(J30="x",C30*D30)+IF(J31="x",C31*D31)+IF(J33="x",C33*D33)+IF(J34="x",C34*D34)+IF(J35="x",C35*D35)+IF(J36="x",C36*D36)+IF(J37="x",C37*D37)+IF(J38="x",C38*D38)+IF(J39="x",C39*D39)</f>
        <v>0</v>
      </c>
    </row>
    <row r="41" spans="1:11" s="117" customFormat="1" ht="18" customHeight="1">
      <c r="A41" s="110"/>
      <c r="B41" s="111"/>
      <c r="C41" s="112"/>
      <c r="D41" s="112" t="s">
        <v>256</v>
      </c>
      <c r="E41" s="113"/>
      <c r="F41" s="114"/>
      <c r="G41" s="114"/>
      <c r="H41" s="114"/>
      <c r="I41" s="114"/>
      <c r="J41" s="115"/>
      <c r="K41" s="116"/>
    </row>
    <row r="42" spans="1:11" ht="16.5" customHeight="1">
      <c r="A42" s="601" t="s">
        <v>257</v>
      </c>
      <c r="B42" s="602"/>
      <c r="C42" s="99">
        <f>SUM(G21:J21)</f>
        <v>0</v>
      </c>
      <c r="D42" s="118">
        <f>C42/60</f>
        <v>0</v>
      </c>
      <c r="E42" s="119"/>
      <c r="F42" s="120"/>
      <c r="G42" s="120"/>
      <c r="H42" s="120"/>
      <c r="I42" s="120"/>
      <c r="J42" s="121"/>
      <c r="K42" s="122"/>
    </row>
    <row r="43" spans="1:11" ht="17.25" customHeight="1">
      <c r="A43" s="123" t="s">
        <v>200</v>
      </c>
      <c r="B43" s="124"/>
      <c r="C43" s="125"/>
      <c r="D43" s="125"/>
      <c r="E43" s="603" t="s">
        <v>258</v>
      </c>
      <c r="F43" s="603"/>
      <c r="G43" s="604"/>
      <c r="H43" s="126">
        <f>C42+C44</f>
        <v>0</v>
      </c>
      <c r="I43" s="125" t="s">
        <v>259</v>
      </c>
      <c r="J43" s="127"/>
      <c r="K43" s="122"/>
    </row>
    <row r="44" spans="1:11" ht="16.5" customHeight="1">
      <c r="A44" s="601" t="s">
        <v>260</v>
      </c>
      <c r="B44" s="602"/>
      <c r="C44" s="99">
        <f>SUM(F40:J40)</f>
        <v>0</v>
      </c>
      <c r="D44" s="118" t="s">
        <v>256</v>
      </c>
      <c r="E44" s="119"/>
      <c r="F44" s="120"/>
      <c r="G44" s="120"/>
      <c r="H44" s="120"/>
      <c r="I44" s="120"/>
      <c r="J44" s="121"/>
      <c r="K44" s="122"/>
    </row>
    <row r="45" spans="1:11" ht="26.25" customHeight="1">
      <c r="A45" s="128"/>
      <c r="B45" s="129"/>
      <c r="C45" s="129"/>
      <c r="D45" s="129"/>
      <c r="E45" s="130"/>
      <c r="F45" s="131"/>
      <c r="G45" s="131"/>
      <c r="H45" s="131"/>
      <c r="I45" s="131"/>
      <c r="J45" s="132"/>
      <c r="K45" s="122"/>
    </row>
  </sheetData>
  <mergeCells count="10">
    <mergeCell ref="A42:B42"/>
    <mergeCell ref="E43:G43"/>
    <mergeCell ref="A44:B44"/>
    <mergeCell ref="A1:J1"/>
    <mergeCell ref="A6:E8"/>
    <mergeCell ref="F6:J6"/>
    <mergeCell ref="A9:J9"/>
    <mergeCell ref="A22:C22"/>
    <mergeCell ref="E22:G22"/>
    <mergeCell ref="H22:J22"/>
  </mergeCells>
  <conditionalFormatting sqref="B21 B40:B41">
    <cfRule type="cellIs" dxfId="123" priority="31" stopIfTrue="1" operator="equal">
      <formula>"Pesatura Inadeguata"</formula>
    </cfRule>
  </conditionalFormatting>
  <conditionalFormatting sqref="F11">
    <cfRule type="cellIs" dxfId="122" priority="30" stopIfTrue="1" operator="equal">
      <formula>"x"</formula>
    </cfRule>
  </conditionalFormatting>
  <conditionalFormatting sqref="G11">
    <cfRule type="cellIs" dxfId="121" priority="27" stopIfTrue="1" operator="equal">
      <formula>"x"</formula>
    </cfRule>
    <cfRule type="cellIs" dxfId="120" priority="29" stopIfTrue="1" operator="equal">
      <formula>"x"</formula>
    </cfRule>
  </conditionalFormatting>
  <conditionalFormatting sqref="H11">
    <cfRule type="cellIs" dxfId="119" priority="28" stopIfTrue="1" operator="equal">
      <formula>"x"</formula>
    </cfRule>
  </conditionalFormatting>
  <conditionalFormatting sqref="I11">
    <cfRule type="cellIs" dxfId="118" priority="26" stopIfTrue="1" operator="equal">
      <formula>"x"</formula>
    </cfRule>
  </conditionalFormatting>
  <conditionalFormatting sqref="J11">
    <cfRule type="cellIs" dxfId="117" priority="25" stopIfTrue="1" operator="equal">
      <formula>"x"</formula>
    </cfRule>
  </conditionalFormatting>
  <conditionalFormatting sqref="F12">
    <cfRule type="cellIs" dxfId="116" priority="24" stopIfTrue="1" operator="equal">
      <formula>"x"</formula>
    </cfRule>
  </conditionalFormatting>
  <conditionalFormatting sqref="G12">
    <cfRule type="cellIs" dxfId="115" priority="21" stopIfTrue="1" operator="equal">
      <formula>"x"</formula>
    </cfRule>
    <cfRule type="cellIs" dxfId="114" priority="23" stopIfTrue="1" operator="equal">
      <formula>"x"</formula>
    </cfRule>
  </conditionalFormatting>
  <conditionalFormatting sqref="H12">
    <cfRule type="cellIs" dxfId="113" priority="22" stopIfTrue="1" operator="equal">
      <formula>"x"</formula>
    </cfRule>
  </conditionalFormatting>
  <conditionalFormatting sqref="I12">
    <cfRule type="cellIs" dxfId="112" priority="20" stopIfTrue="1" operator="equal">
      <formula>"x"</formula>
    </cfRule>
  </conditionalFormatting>
  <conditionalFormatting sqref="J12">
    <cfRule type="cellIs" dxfId="111" priority="19" stopIfTrue="1" operator="equal">
      <formula>"x"</formula>
    </cfRule>
  </conditionalFormatting>
  <conditionalFormatting sqref="F24:F31">
    <cfRule type="cellIs" dxfId="110" priority="18" stopIfTrue="1" operator="equal">
      <formula>"x"</formula>
    </cfRule>
  </conditionalFormatting>
  <conditionalFormatting sqref="G24:G31">
    <cfRule type="cellIs" dxfId="109" priority="15" stopIfTrue="1" operator="equal">
      <formula>"x"</formula>
    </cfRule>
    <cfRule type="cellIs" dxfId="108" priority="17" stopIfTrue="1" operator="equal">
      <formula>"x"</formula>
    </cfRule>
  </conditionalFormatting>
  <conditionalFormatting sqref="H24:H31">
    <cfRule type="cellIs" dxfId="107" priority="16" stopIfTrue="1" operator="equal">
      <formula>"x"</formula>
    </cfRule>
  </conditionalFormatting>
  <conditionalFormatting sqref="I24:I31">
    <cfRule type="cellIs" dxfId="106" priority="14" stopIfTrue="1" operator="equal">
      <formula>"x"</formula>
    </cfRule>
  </conditionalFormatting>
  <conditionalFormatting sqref="J24:J31">
    <cfRule type="cellIs" dxfId="105" priority="13" stopIfTrue="1" operator="equal">
      <formula>"x"</formula>
    </cfRule>
  </conditionalFormatting>
  <conditionalFormatting sqref="F33:F39">
    <cfRule type="cellIs" dxfId="104" priority="12" stopIfTrue="1" operator="equal">
      <formula>"x"</formula>
    </cfRule>
  </conditionalFormatting>
  <conditionalFormatting sqref="G33:G39">
    <cfRule type="cellIs" dxfId="103" priority="9" stopIfTrue="1" operator="equal">
      <formula>"x"</formula>
    </cfRule>
    <cfRule type="cellIs" dxfId="102" priority="11" stopIfTrue="1" operator="equal">
      <formula>"x"</formula>
    </cfRule>
  </conditionalFormatting>
  <conditionalFormatting sqref="H33:H39">
    <cfRule type="cellIs" dxfId="101" priority="10" stopIfTrue="1" operator="equal">
      <formula>"x"</formula>
    </cfRule>
  </conditionalFormatting>
  <conditionalFormatting sqref="I33:I39">
    <cfRule type="cellIs" dxfId="100" priority="8" stopIfTrue="1" operator="equal">
      <formula>"x"</formula>
    </cfRule>
  </conditionalFormatting>
  <conditionalFormatting sqref="J33:J39">
    <cfRule type="cellIs" dxfId="99" priority="7" stopIfTrue="1" operator="equal">
      <formula>"x"</formula>
    </cfRule>
  </conditionalFormatting>
  <conditionalFormatting sqref="F13:F20">
    <cfRule type="cellIs" dxfId="98" priority="6" stopIfTrue="1" operator="equal">
      <formula>"x"</formula>
    </cfRule>
  </conditionalFormatting>
  <conditionalFormatting sqref="G13:G20">
    <cfRule type="cellIs" dxfId="97" priority="3" stopIfTrue="1" operator="equal">
      <formula>"x"</formula>
    </cfRule>
    <cfRule type="cellIs" dxfId="96" priority="5" stopIfTrue="1" operator="equal">
      <formula>"x"</formula>
    </cfRule>
  </conditionalFormatting>
  <conditionalFormatting sqref="H13:H20">
    <cfRule type="cellIs" dxfId="95" priority="4" stopIfTrue="1" operator="equal">
      <formula>"x"</formula>
    </cfRule>
  </conditionalFormatting>
  <conditionalFormatting sqref="I13:I20">
    <cfRule type="cellIs" dxfId="94" priority="2" stopIfTrue="1" operator="equal">
      <formula>"x"</formula>
    </cfRule>
  </conditionalFormatting>
  <conditionalFormatting sqref="J13:J20">
    <cfRule type="cellIs" dxfId="93" priority="1" stopIfTrue="1" operator="equal">
      <formula>"x"</formula>
    </cfRule>
  </conditionalFormatting>
  <dataValidations count="2">
    <dataValidation type="list" allowBlank="1" showInputMessage="1" showErrorMessage="1" sqref="WVJ983072:WVJ983079 IX32:IX39 ST32:ST39 ACP32:ACP39 AML32:AML39 AWH32:AWH39 BGD32:BGD39 BPZ32:BPZ39 BZV32:BZV39 CJR32:CJR39 CTN32:CTN39 DDJ32:DDJ39 DNF32:DNF39 DXB32:DXB39 EGX32:EGX39 EQT32:EQT39 FAP32:FAP39 FKL32:FKL39 FUH32:FUH39 GED32:GED39 GNZ32:GNZ39 GXV32:GXV39 HHR32:HHR39 HRN32:HRN39 IBJ32:IBJ39 ILF32:ILF39 IVB32:IVB39 JEX32:JEX39 JOT32:JOT39 JYP32:JYP39 KIL32:KIL39 KSH32:KSH39 LCD32:LCD39 LLZ32:LLZ39 LVV32:LVV39 MFR32:MFR39 MPN32:MPN39 MZJ32:MZJ39 NJF32:NJF39 NTB32:NTB39 OCX32:OCX39 OMT32:OMT39 OWP32:OWP39 PGL32:PGL39 PQH32:PQH39 QAD32:QAD39 QJZ32:QJZ39 QTV32:QTV39 RDR32:RDR39 RNN32:RNN39 RXJ32:RXJ39 SHF32:SHF39 SRB32:SRB39 TAX32:TAX39 TKT32:TKT39 TUP32:TUP39 UEL32:UEL39 UOH32:UOH39 UYD32:UYD39 VHZ32:VHZ39 VRV32:VRV39 WBR32:WBR39 WLN32:WLN39 WVJ32:WVJ39 B65568:B65575 IX65568:IX65575 ST65568:ST65575 ACP65568:ACP65575 AML65568:AML65575 AWH65568:AWH65575 BGD65568:BGD65575 BPZ65568:BPZ65575 BZV65568:BZV65575 CJR65568:CJR65575 CTN65568:CTN65575 DDJ65568:DDJ65575 DNF65568:DNF65575 DXB65568:DXB65575 EGX65568:EGX65575 EQT65568:EQT65575 FAP65568:FAP65575 FKL65568:FKL65575 FUH65568:FUH65575 GED65568:GED65575 GNZ65568:GNZ65575 GXV65568:GXV65575 HHR65568:HHR65575 HRN65568:HRN65575 IBJ65568:IBJ65575 ILF65568:ILF65575 IVB65568:IVB65575 JEX65568:JEX65575 JOT65568:JOT65575 JYP65568:JYP65575 KIL65568:KIL65575 KSH65568:KSH65575 LCD65568:LCD65575 LLZ65568:LLZ65575 LVV65568:LVV65575 MFR65568:MFR65575 MPN65568:MPN65575 MZJ65568:MZJ65575 NJF65568:NJF65575 NTB65568:NTB65575 OCX65568:OCX65575 OMT65568:OMT65575 OWP65568:OWP65575 PGL65568:PGL65575 PQH65568:PQH65575 QAD65568:QAD65575 QJZ65568:QJZ65575 QTV65568:QTV65575 RDR65568:RDR65575 RNN65568:RNN65575 RXJ65568:RXJ65575 SHF65568:SHF65575 SRB65568:SRB65575 TAX65568:TAX65575 TKT65568:TKT65575 TUP65568:TUP65575 UEL65568:UEL65575 UOH65568:UOH65575 UYD65568:UYD65575 VHZ65568:VHZ65575 VRV65568:VRV65575 WBR65568:WBR65575 WLN65568:WLN65575 WVJ65568:WVJ65575 B131104:B131111 IX131104:IX131111 ST131104:ST131111 ACP131104:ACP131111 AML131104:AML131111 AWH131104:AWH131111 BGD131104:BGD131111 BPZ131104:BPZ131111 BZV131104:BZV131111 CJR131104:CJR131111 CTN131104:CTN131111 DDJ131104:DDJ131111 DNF131104:DNF131111 DXB131104:DXB131111 EGX131104:EGX131111 EQT131104:EQT131111 FAP131104:FAP131111 FKL131104:FKL131111 FUH131104:FUH131111 GED131104:GED131111 GNZ131104:GNZ131111 GXV131104:GXV131111 HHR131104:HHR131111 HRN131104:HRN131111 IBJ131104:IBJ131111 ILF131104:ILF131111 IVB131104:IVB131111 JEX131104:JEX131111 JOT131104:JOT131111 JYP131104:JYP131111 KIL131104:KIL131111 KSH131104:KSH131111 LCD131104:LCD131111 LLZ131104:LLZ131111 LVV131104:LVV131111 MFR131104:MFR131111 MPN131104:MPN131111 MZJ131104:MZJ131111 NJF131104:NJF131111 NTB131104:NTB131111 OCX131104:OCX131111 OMT131104:OMT131111 OWP131104:OWP131111 PGL131104:PGL131111 PQH131104:PQH131111 QAD131104:QAD131111 QJZ131104:QJZ131111 QTV131104:QTV131111 RDR131104:RDR131111 RNN131104:RNN131111 RXJ131104:RXJ131111 SHF131104:SHF131111 SRB131104:SRB131111 TAX131104:TAX131111 TKT131104:TKT131111 TUP131104:TUP131111 UEL131104:UEL131111 UOH131104:UOH131111 UYD131104:UYD131111 VHZ131104:VHZ131111 VRV131104:VRV131111 WBR131104:WBR131111 WLN131104:WLN131111 WVJ131104:WVJ131111 B196640:B196647 IX196640:IX196647 ST196640:ST196647 ACP196640:ACP196647 AML196640:AML196647 AWH196640:AWH196647 BGD196640:BGD196647 BPZ196640:BPZ196647 BZV196640:BZV196647 CJR196640:CJR196647 CTN196640:CTN196647 DDJ196640:DDJ196647 DNF196640:DNF196647 DXB196640:DXB196647 EGX196640:EGX196647 EQT196640:EQT196647 FAP196640:FAP196647 FKL196640:FKL196647 FUH196640:FUH196647 GED196640:GED196647 GNZ196640:GNZ196647 GXV196640:GXV196647 HHR196640:HHR196647 HRN196640:HRN196647 IBJ196640:IBJ196647 ILF196640:ILF196647 IVB196640:IVB196647 JEX196640:JEX196647 JOT196640:JOT196647 JYP196640:JYP196647 KIL196640:KIL196647 KSH196640:KSH196647 LCD196640:LCD196647 LLZ196640:LLZ196647 LVV196640:LVV196647 MFR196640:MFR196647 MPN196640:MPN196647 MZJ196640:MZJ196647 NJF196640:NJF196647 NTB196640:NTB196647 OCX196640:OCX196647 OMT196640:OMT196647 OWP196640:OWP196647 PGL196640:PGL196647 PQH196640:PQH196647 QAD196640:QAD196647 QJZ196640:QJZ196647 QTV196640:QTV196647 RDR196640:RDR196647 RNN196640:RNN196647 RXJ196640:RXJ196647 SHF196640:SHF196647 SRB196640:SRB196647 TAX196640:TAX196647 TKT196640:TKT196647 TUP196640:TUP196647 UEL196640:UEL196647 UOH196640:UOH196647 UYD196640:UYD196647 VHZ196640:VHZ196647 VRV196640:VRV196647 WBR196640:WBR196647 WLN196640:WLN196647 WVJ196640:WVJ196647 B262176:B262183 IX262176:IX262183 ST262176:ST262183 ACP262176:ACP262183 AML262176:AML262183 AWH262176:AWH262183 BGD262176:BGD262183 BPZ262176:BPZ262183 BZV262176:BZV262183 CJR262176:CJR262183 CTN262176:CTN262183 DDJ262176:DDJ262183 DNF262176:DNF262183 DXB262176:DXB262183 EGX262176:EGX262183 EQT262176:EQT262183 FAP262176:FAP262183 FKL262176:FKL262183 FUH262176:FUH262183 GED262176:GED262183 GNZ262176:GNZ262183 GXV262176:GXV262183 HHR262176:HHR262183 HRN262176:HRN262183 IBJ262176:IBJ262183 ILF262176:ILF262183 IVB262176:IVB262183 JEX262176:JEX262183 JOT262176:JOT262183 JYP262176:JYP262183 KIL262176:KIL262183 KSH262176:KSH262183 LCD262176:LCD262183 LLZ262176:LLZ262183 LVV262176:LVV262183 MFR262176:MFR262183 MPN262176:MPN262183 MZJ262176:MZJ262183 NJF262176:NJF262183 NTB262176:NTB262183 OCX262176:OCX262183 OMT262176:OMT262183 OWP262176:OWP262183 PGL262176:PGL262183 PQH262176:PQH262183 QAD262176:QAD262183 QJZ262176:QJZ262183 QTV262176:QTV262183 RDR262176:RDR262183 RNN262176:RNN262183 RXJ262176:RXJ262183 SHF262176:SHF262183 SRB262176:SRB262183 TAX262176:TAX262183 TKT262176:TKT262183 TUP262176:TUP262183 UEL262176:UEL262183 UOH262176:UOH262183 UYD262176:UYD262183 VHZ262176:VHZ262183 VRV262176:VRV262183 WBR262176:WBR262183 WLN262176:WLN262183 WVJ262176:WVJ262183 B327712:B327719 IX327712:IX327719 ST327712:ST327719 ACP327712:ACP327719 AML327712:AML327719 AWH327712:AWH327719 BGD327712:BGD327719 BPZ327712:BPZ327719 BZV327712:BZV327719 CJR327712:CJR327719 CTN327712:CTN327719 DDJ327712:DDJ327719 DNF327712:DNF327719 DXB327712:DXB327719 EGX327712:EGX327719 EQT327712:EQT327719 FAP327712:FAP327719 FKL327712:FKL327719 FUH327712:FUH327719 GED327712:GED327719 GNZ327712:GNZ327719 GXV327712:GXV327719 HHR327712:HHR327719 HRN327712:HRN327719 IBJ327712:IBJ327719 ILF327712:ILF327719 IVB327712:IVB327719 JEX327712:JEX327719 JOT327712:JOT327719 JYP327712:JYP327719 KIL327712:KIL327719 KSH327712:KSH327719 LCD327712:LCD327719 LLZ327712:LLZ327719 LVV327712:LVV327719 MFR327712:MFR327719 MPN327712:MPN327719 MZJ327712:MZJ327719 NJF327712:NJF327719 NTB327712:NTB327719 OCX327712:OCX327719 OMT327712:OMT327719 OWP327712:OWP327719 PGL327712:PGL327719 PQH327712:PQH327719 QAD327712:QAD327719 QJZ327712:QJZ327719 QTV327712:QTV327719 RDR327712:RDR327719 RNN327712:RNN327719 RXJ327712:RXJ327719 SHF327712:SHF327719 SRB327712:SRB327719 TAX327712:TAX327719 TKT327712:TKT327719 TUP327712:TUP327719 UEL327712:UEL327719 UOH327712:UOH327719 UYD327712:UYD327719 VHZ327712:VHZ327719 VRV327712:VRV327719 WBR327712:WBR327719 WLN327712:WLN327719 WVJ327712:WVJ327719 B393248:B393255 IX393248:IX393255 ST393248:ST393255 ACP393248:ACP393255 AML393248:AML393255 AWH393248:AWH393255 BGD393248:BGD393255 BPZ393248:BPZ393255 BZV393248:BZV393255 CJR393248:CJR393255 CTN393248:CTN393255 DDJ393248:DDJ393255 DNF393248:DNF393255 DXB393248:DXB393255 EGX393248:EGX393255 EQT393248:EQT393255 FAP393248:FAP393255 FKL393248:FKL393255 FUH393248:FUH393255 GED393248:GED393255 GNZ393248:GNZ393255 GXV393248:GXV393255 HHR393248:HHR393255 HRN393248:HRN393255 IBJ393248:IBJ393255 ILF393248:ILF393255 IVB393248:IVB393255 JEX393248:JEX393255 JOT393248:JOT393255 JYP393248:JYP393255 KIL393248:KIL393255 KSH393248:KSH393255 LCD393248:LCD393255 LLZ393248:LLZ393255 LVV393248:LVV393255 MFR393248:MFR393255 MPN393248:MPN393255 MZJ393248:MZJ393255 NJF393248:NJF393255 NTB393248:NTB393255 OCX393248:OCX393255 OMT393248:OMT393255 OWP393248:OWP393255 PGL393248:PGL393255 PQH393248:PQH393255 QAD393248:QAD393255 QJZ393248:QJZ393255 QTV393248:QTV393255 RDR393248:RDR393255 RNN393248:RNN393255 RXJ393248:RXJ393255 SHF393248:SHF393255 SRB393248:SRB393255 TAX393248:TAX393255 TKT393248:TKT393255 TUP393248:TUP393255 UEL393248:UEL393255 UOH393248:UOH393255 UYD393248:UYD393255 VHZ393248:VHZ393255 VRV393248:VRV393255 WBR393248:WBR393255 WLN393248:WLN393255 WVJ393248:WVJ393255 B458784:B458791 IX458784:IX458791 ST458784:ST458791 ACP458784:ACP458791 AML458784:AML458791 AWH458784:AWH458791 BGD458784:BGD458791 BPZ458784:BPZ458791 BZV458784:BZV458791 CJR458784:CJR458791 CTN458784:CTN458791 DDJ458784:DDJ458791 DNF458784:DNF458791 DXB458784:DXB458791 EGX458784:EGX458791 EQT458784:EQT458791 FAP458784:FAP458791 FKL458784:FKL458791 FUH458784:FUH458791 GED458784:GED458791 GNZ458784:GNZ458791 GXV458784:GXV458791 HHR458784:HHR458791 HRN458784:HRN458791 IBJ458784:IBJ458791 ILF458784:ILF458791 IVB458784:IVB458791 JEX458784:JEX458791 JOT458784:JOT458791 JYP458784:JYP458791 KIL458784:KIL458791 KSH458784:KSH458791 LCD458784:LCD458791 LLZ458784:LLZ458791 LVV458784:LVV458791 MFR458784:MFR458791 MPN458784:MPN458791 MZJ458784:MZJ458791 NJF458784:NJF458791 NTB458784:NTB458791 OCX458784:OCX458791 OMT458784:OMT458791 OWP458784:OWP458791 PGL458784:PGL458791 PQH458784:PQH458791 QAD458784:QAD458791 QJZ458784:QJZ458791 QTV458784:QTV458791 RDR458784:RDR458791 RNN458784:RNN458791 RXJ458784:RXJ458791 SHF458784:SHF458791 SRB458784:SRB458791 TAX458784:TAX458791 TKT458784:TKT458791 TUP458784:TUP458791 UEL458784:UEL458791 UOH458784:UOH458791 UYD458784:UYD458791 VHZ458784:VHZ458791 VRV458784:VRV458791 WBR458784:WBR458791 WLN458784:WLN458791 WVJ458784:WVJ458791 B524320:B524327 IX524320:IX524327 ST524320:ST524327 ACP524320:ACP524327 AML524320:AML524327 AWH524320:AWH524327 BGD524320:BGD524327 BPZ524320:BPZ524327 BZV524320:BZV524327 CJR524320:CJR524327 CTN524320:CTN524327 DDJ524320:DDJ524327 DNF524320:DNF524327 DXB524320:DXB524327 EGX524320:EGX524327 EQT524320:EQT524327 FAP524320:FAP524327 FKL524320:FKL524327 FUH524320:FUH524327 GED524320:GED524327 GNZ524320:GNZ524327 GXV524320:GXV524327 HHR524320:HHR524327 HRN524320:HRN524327 IBJ524320:IBJ524327 ILF524320:ILF524327 IVB524320:IVB524327 JEX524320:JEX524327 JOT524320:JOT524327 JYP524320:JYP524327 KIL524320:KIL524327 KSH524320:KSH524327 LCD524320:LCD524327 LLZ524320:LLZ524327 LVV524320:LVV524327 MFR524320:MFR524327 MPN524320:MPN524327 MZJ524320:MZJ524327 NJF524320:NJF524327 NTB524320:NTB524327 OCX524320:OCX524327 OMT524320:OMT524327 OWP524320:OWP524327 PGL524320:PGL524327 PQH524320:PQH524327 QAD524320:QAD524327 QJZ524320:QJZ524327 QTV524320:QTV524327 RDR524320:RDR524327 RNN524320:RNN524327 RXJ524320:RXJ524327 SHF524320:SHF524327 SRB524320:SRB524327 TAX524320:TAX524327 TKT524320:TKT524327 TUP524320:TUP524327 UEL524320:UEL524327 UOH524320:UOH524327 UYD524320:UYD524327 VHZ524320:VHZ524327 VRV524320:VRV524327 WBR524320:WBR524327 WLN524320:WLN524327 WVJ524320:WVJ524327 B589856:B589863 IX589856:IX589863 ST589856:ST589863 ACP589856:ACP589863 AML589856:AML589863 AWH589856:AWH589863 BGD589856:BGD589863 BPZ589856:BPZ589863 BZV589856:BZV589863 CJR589856:CJR589863 CTN589856:CTN589863 DDJ589856:DDJ589863 DNF589856:DNF589863 DXB589856:DXB589863 EGX589856:EGX589863 EQT589856:EQT589863 FAP589856:FAP589863 FKL589856:FKL589863 FUH589856:FUH589863 GED589856:GED589863 GNZ589856:GNZ589863 GXV589856:GXV589863 HHR589856:HHR589863 HRN589856:HRN589863 IBJ589856:IBJ589863 ILF589856:ILF589863 IVB589856:IVB589863 JEX589856:JEX589863 JOT589856:JOT589863 JYP589856:JYP589863 KIL589856:KIL589863 KSH589856:KSH589863 LCD589856:LCD589863 LLZ589856:LLZ589863 LVV589856:LVV589863 MFR589856:MFR589863 MPN589856:MPN589863 MZJ589856:MZJ589863 NJF589856:NJF589863 NTB589856:NTB589863 OCX589856:OCX589863 OMT589856:OMT589863 OWP589856:OWP589863 PGL589856:PGL589863 PQH589856:PQH589863 QAD589856:QAD589863 QJZ589856:QJZ589863 QTV589856:QTV589863 RDR589856:RDR589863 RNN589856:RNN589863 RXJ589856:RXJ589863 SHF589856:SHF589863 SRB589856:SRB589863 TAX589856:TAX589863 TKT589856:TKT589863 TUP589856:TUP589863 UEL589856:UEL589863 UOH589856:UOH589863 UYD589856:UYD589863 VHZ589856:VHZ589863 VRV589856:VRV589863 WBR589856:WBR589863 WLN589856:WLN589863 WVJ589856:WVJ589863 B655392:B655399 IX655392:IX655399 ST655392:ST655399 ACP655392:ACP655399 AML655392:AML655399 AWH655392:AWH655399 BGD655392:BGD655399 BPZ655392:BPZ655399 BZV655392:BZV655399 CJR655392:CJR655399 CTN655392:CTN655399 DDJ655392:DDJ655399 DNF655392:DNF655399 DXB655392:DXB655399 EGX655392:EGX655399 EQT655392:EQT655399 FAP655392:FAP655399 FKL655392:FKL655399 FUH655392:FUH655399 GED655392:GED655399 GNZ655392:GNZ655399 GXV655392:GXV655399 HHR655392:HHR655399 HRN655392:HRN655399 IBJ655392:IBJ655399 ILF655392:ILF655399 IVB655392:IVB655399 JEX655392:JEX655399 JOT655392:JOT655399 JYP655392:JYP655399 KIL655392:KIL655399 KSH655392:KSH655399 LCD655392:LCD655399 LLZ655392:LLZ655399 LVV655392:LVV655399 MFR655392:MFR655399 MPN655392:MPN655399 MZJ655392:MZJ655399 NJF655392:NJF655399 NTB655392:NTB655399 OCX655392:OCX655399 OMT655392:OMT655399 OWP655392:OWP655399 PGL655392:PGL655399 PQH655392:PQH655399 QAD655392:QAD655399 QJZ655392:QJZ655399 QTV655392:QTV655399 RDR655392:RDR655399 RNN655392:RNN655399 RXJ655392:RXJ655399 SHF655392:SHF655399 SRB655392:SRB655399 TAX655392:TAX655399 TKT655392:TKT655399 TUP655392:TUP655399 UEL655392:UEL655399 UOH655392:UOH655399 UYD655392:UYD655399 VHZ655392:VHZ655399 VRV655392:VRV655399 WBR655392:WBR655399 WLN655392:WLN655399 WVJ655392:WVJ655399 B720928:B720935 IX720928:IX720935 ST720928:ST720935 ACP720928:ACP720935 AML720928:AML720935 AWH720928:AWH720935 BGD720928:BGD720935 BPZ720928:BPZ720935 BZV720928:BZV720935 CJR720928:CJR720935 CTN720928:CTN720935 DDJ720928:DDJ720935 DNF720928:DNF720935 DXB720928:DXB720935 EGX720928:EGX720935 EQT720928:EQT720935 FAP720928:FAP720935 FKL720928:FKL720935 FUH720928:FUH720935 GED720928:GED720935 GNZ720928:GNZ720935 GXV720928:GXV720935 HHR720928:HHR720935 HRN720928:HRN720935 IBJ720928:IBJ720935 ILF720928:ILF720935 IVB720928:IVB720935 JEX720928:JEX720935 JOT720928:JOT720935 JYP720928:JYP720935 KIL720928:KIL720935 KSH720928:KSH720935 LCD720928:LCD720935 LLZ720928:LLZ720935 LVV720928:LVV720935 MFR720928:MFR720935 MPN720928:MPN720935 MZJ720928:MZJ720935 NJF720928:NJF720935 NTB720928:NTB720935 OCX720928:OCX720935 OMT720928:OMT720935 OWP720928:OWP720935 PGL720928:PGL720935 PQH720928:PQH720935 QAD720928:QAD720935 QJZ720928:QJZ720935 QTV720928:QTV720935 RDR720928:RDR720935 RNN720928:RNN720935 RXJ720928:RXJ720935 SHF720928:SHF720935 SRB720928:SRB720935 TAX720928:TAX720935 TKT720928:TKT720935 TUP720928:TUP720935 UEL720928:UEL720935 UOH720928:UOH720935 UYD720928:UYD720935 VHZ720928:VHZ720935 VRV720928:VRV720935 WBR720928:WBR720935 WLN720928:WLN720935 WVJ720928:WVJ720935 B786464:B786471 IX786464:IX786471 ST786464:ST786471 ACP786464:ACP786471 AML786464:AML786471 AWH786464:AWH786471 BGD786464:BGD786471 BPZ786464:BPZ786471 BZV786464:BZV786471 CJR786464:CJR786471 CTN786464:CTN786471 DDJ786464:DDJ786471 DNF786464:DNF786471 DXB786464:DXB786471 EGX786464:EGX786471 EQT786464:EQT786471 FAP786464:FAP786471 FKL786464:FKL786471 FUH786464:FUH786471 GED786464:GED786471 GNZ786464:GNZ786471 GXV786464:GXV786471 HHR786464:HHR786471 HRN786464:HRN786471 IBJ786464:IBJ786471 ILF786464:ILF786471 IVB786464:IVB786471 JEX786464:JEX786471 JOT786464:JOT786471 JYP786464:JYP786471 KIL786464:KIL786471 KSH786464:KSH786471 LCD786464:LCD786471 LLZ786464:LLZ786471 LVV786464:LVV786471 MFR786464:MFR786471 MPN786464:MPN786471 MZJ786464:MZJ786471 NJF786464:NJF786471 NTB786464:NTB786471 OCX786464:OCX786471 OMT786464:OMT786471 OWP786464:OWP786471 PGL786464:PGL786471 PQH786464:PQH786471 QAD786464:QAD786471 QJZ786464:QJZ786471 QTV786464:QTV786471 RDR786464:RDR786471 RNN786464:RNN786471 RXJ786464:RXJ786471 SHF786464:SHF786471 SRB786464:SRB786471 TAX786464:TAX786471 TKT786464:TKT786471 TUP786464:TUP786471 UEL786464:UEL786471 UOH786464:UOH786471 UYD786464:UYD786471 VHZ786464:VHZ786471 VRV786464:VRV786471 WBR786464:WBR786471 WLN786464:WLN786471 WVJ786464:WVJ786471 B852000:B852007 IX852000:IX852007 ST852000:ST852007 ACP852000:ACP852007 AML852000:AML852007 AWH852000:AWH852007 BGD852000:BGD852007 BPZ852000:BPZ852007 BZV852000:BZV852007 CJR852000:CJR852007 CTN852000:CTN852007 DDJ852000:DDJ852007 DNF852000:DNF852007 DXB852000:DXB852007 EGX852000:EGX852007 EQT852000:EQT852007 FAP852000:FAP852007 FKL852000:FKL852007 FUH852000:FUH852007 GED852000:GED852007 GNZ852000:GNZ852007 GXV852000:GXV852007 HHR852000:HHR852007 HRN852000:HRN852007 IBJ852000:IBJ852007 ILF852000:ILF852007 IVB852000:IVB852007 JEX852000:JEX852007 JOT852000:JOT852007 JYP852000:JYP852007 KIL852000:KIL852007 KSH852000:KSH852007 LCD852000:LCD852007 LLZ852000:LLZ852007 LVV852000:LVV852007 MFR852000:MFR852007 MPN852000:MPN852007 MZJ852000:MZJ852007 NJF852000:NJF852007 NTB852000:NTB852007 OCX852000:OCX852007 OMT852000:OMT852007 OWP852000:OWP852007 PGL852000:PGL852007 PQH852000:PQH852007 QAD852000:QAD852007 QJZ852000:QJZ852007 QTV852000:QTV852007 RDR852000:RDR852007 RNN852000:RNN852007 RXJ852000:RXJ852007 SHF852000:SHF852007 SRB852000:SRB852007 TAX852000:TAX852007 TKT852000:TKT852007 TUP852000:TUP852007 UEL852000:UEL852007 UOH852000:UOH852007 UYD852000:UYD852007 VHZ852000:VHZ852007 VRV852000:VRV852007 WBR852000:WBR852007 WLN852000:WLN852007 WVJ852000:WVJ852007 B917536:B917543 IX917536:IX917543 ST917536:ST917543 ACP917536:ACP917543 AML917536:AML917543 AWH917536:AWH917543 BGD917536:BGD917543 BPZ917536:BPZ917543 BZV917536:BZV917543 CJR917536:CJR917543 CTN917536:CTN917543 DDJ917536:DDJ917543 DNF917536:DNF917543 DXB917536:DXB917543 EGX917536:EGX917543 EQT917536:EQT917543 FAP917536:FAP917543 FKL917536:FKL917543 FUH917536:FUH917543 GED917536:GED917543 GNZ917536:GNZ917543 GXV917536:GXV917543 HHR917536:HHR917543 HRN917536:HRN917543 IBJ917536:IBJ917543 ILF917536:ILF917543 IVB917536:IVB917543 JEX917536:JEX917543 JOT917536:JOT917543 JYP917536:JYP917543 KIL917536:KIL917543 KSH917536:KSH917543 LCD917536:LCD917543 LLZ917536:LLZ917543 LVV917536:LVV917543 MFR917536:MFR917543 MPN917536:MPN917543 MZJ917536:MZJ917543 NJF917536:NJF917543 NTB917536:NTB917543 OCX917536:OCX917543 OMT917536:OMT917543 OWP917536:OWP917543 PGL917536:PGL917543 PQH917536:PQH917543 QAD917536:QAD917543 QJZ917536:QJZ917543 QTV917536:QTV917543 RDR917536:RDR917543 RNN917536:RNN917543 RXJ917536:RXJ917543 SHF917536:SHF917543 SRB917536:SRB917543 TAX917536:TAX917543 TKT917536:TKT917543 TUP917536:TUP917543 UEL917536:UEL917543 UOH917536:UOH917543 UYD917536:UYD917543 VHZ917536:VHZ917543 VRV917536:VRV917543 WBR917536:WBR917543 WLN917536:WLN917543 WVJ917536:WVJ917543 B983072:B983079 IX983072:IX983079 ST983072:ST983079 ACP983072:ACP983079 AML983072:AML983079 AWH983072:AWH983079 BGD983072:BGD983079 BPZ983072:BPZ983079 BZV983072:BZV983079 CJR983072:CJR983079 CTN983072:CTN983079 DDJ983072:DDJ983079 DNF983072:DNF983079 DXB983072:DXB983079 EGX983072:EGX983079 EQT983072:EQT983079 FAP983072:FAP983079 FKL983072:FKL983079 FUH983072:FUH983079 GED983072:GED983079 GNZ983072:GNZ983079 GXV983072:GXV983079 HHR983072:HHR983079 HRN983072:HRN983079 IBJ983072:IBJ983079 ILF983072:ILF983079 IVB983072:IVB983079 JEX983072:JEX983079 JOT983072:JOT983079 JYP983072:JYP983079 KIL983072:KIL983079 KSH983072:KSH983079 LCD983072:LCD983079 LLZ983072:LLZ983079 LVV983072:LVV983079 MFR983072:MFR983079 MPN983072:MPN983079 MZJ983072:MZJ983079 NJF983072:NJF983079 NTB983072:NTB983079 OCX983072:OCX983079 OMT983072:OMT983079 OWP983072:OWP983079 PGL983072:PGL983079 PQH983072:PQH983079 QAD983072:QAD983079 QJZ983072:QJZ983079 QTV983072:QTV983079 RDR983072:RDR983079 RNN983072:RNN983079 RXJ983072:RXJ983079 SHF983072:SHF983079 SRB983072:SRB983079 TAX983072:TAX983079 TKT983072:TKT983079 TUP983072:TUP983079 UEL983072:UEL983079 UOH983072:UOH983079 UYD983072:UYD983079 VHZ983072:VHZ983079 VRV983072:VRV983079 WBR983072:WBR983079 WLN983072:WLN983079 B32">
      <formula1>Valore</formula1>
    </dataValidation>
    <dataValidation type="list" allowBlank="1" showInputMessage="1" showErrorMessage="1" sqref="WVI983072:WVI983079 IW32:IW39 SS32:SS39 ACO32:ACO39 AMK32:AMK39 AWG32:AWG39 BGC32:BGC39 BPY32:BPY39 BZU32:BZU39 CJQ32:CJQ39 CTM32:CTM39 DDI32:DDI39 DNE32:DNE39 DXA32:DXA39 EGW32:EGW39 EQS32:EQS39 FAO32:FAO39 FKK32:FKK39 FUG32:FUG39 GEC32:GEC39 GNY32:GNY39 GXU32:GXU39 HHQ32:HHQ39 HRM32:HRM39 IBI32:IBI39 ILE32:ILE39 IVA32:IVA39 JEW32:JEW39 JOS32:JOS39 JYO32:JYO39 KIK32:KIK39 KSG32:KSG39 LCC32:LCC39 LLY32:LLY39 LVU32:LVU39 MFQ32:MFQ39 MPM32:MPM39 MZI32:MZI39 NJE32:NJE39 NTA32:NTA39 OCW32:OCW39 OMS32:OMS39 OWO32:OWO39 PGK32:PGK39 PQG32:PQG39 QAC32:QAC39 QJY32:QJY39 QTU32:QTU39 RDQ32:RDQ39 RNM32:RNM39 RXI32:RXI39 SHE32:SHE39 SRA32:SRA39 TAW32:TAW39 TKS32:TKS39 TUO32:TUO39 UEK32:UEK39 UOG32:UOG39 UYC32:UYC39 VHY32:VHY39 VRU32:VRU39 WBQ32:WBQ39 WLM32:WLM39 WVI32:WVI39 A65568:A65575 IW65568:IW65575 SS65568:SS65575 ACO65568:ACO65575 AMK65568:AMK65575 AWG65568:AWG65575 BGC65568:BGC65575 BPY65568:BPY65575 BZU65568:BZU65575 CJQ65568:CJQ65575 CTM65568:CTM65575 DDI65568:DDI65575 DNE65568:DNE65575 DXA65568:DXA65575 EGW65568:EGW65575 EQS65568:EQS65575 FAO65568:FAO65575 FKK65568:FKK65575 FUG65568:FUG65575 GEC65568:GEC65575 GNY65568:GNY65575 GXU65568:GXU65575 HHQ65568:HHQ65575 HRM65568:HRM65575 IBI65568:IBI65575 ILE65568:ILE65575 IVA65568:IVA65575 JEW65568:JEW65575 JOS65568:JOS65575 JYO65568:JYO65575 KIK65568:KIK65575 KSG65568:KSG65575 LCC65568:LCC65575 LLY65568:LLY65575 LVU65568:LVU65575 MFQ65568:MFQ65575 MPM65568:MPM65575 MZI65568:MZI65575 NJE65568:NJE65575 NTA65568:NTA65575 OCW65568:OCW65575 OMS65568:OMS65575 OWO65568:OWO65575 PGK65568:PGK65575 PQG65568:PQG65575 QAC65568:QAC65575 QJY65568:QJY65575 QTU65568:QTU65575 RDQ65568:RDQ65575 RNM65568:RNM65575 RXI65568:RXI65575 SHE65568:SHE65575 SRA65568:SRA65575 TAW65568:TAW65575 TKS65568:TKS65575 TUO65568:TUO65575 UEK65568:UEK65575 UOG65568:UOG65575 UYC65568:UYC65575 VHY65568:VHY65575 VRU65568:VRU65575 WBQ65568:WBQ65575 WLM65568:WLM65575 WVI65568:WVI65575 A131104:A131111 IW131104:IW131111 SS131104:SS131111 ACO131104:ACO131111 AMK131104:AMK131111 AWG131104:AWG131111 BGC131104:BGC131111 BPY131104:BPY131111 BZU131104:BZU131111 CJQ131104:CJQ131111 CTM131104:CTM131111 DDI131104:DDI131111 DNE131104:DNE131111 DXA131104:DXA131111 EGW131104:EGW131111 EQS131104:EQS131111 FAO131104:FAO131111 FKK131104:FKK131111 FUG131104:FUG131111 GEC131104:GEC131111 GNY131104:GNY131111 GXU131104:GXU131111 HHQ131104:HHQ131111 HRM131104:HRM131111 IBI131104:IBI131111 ILE131104:ILE131111 IVA131104:IVA131111 JEW131104:JEW131111 JOS131104:JOS131111 JYO131104:JYO131111 KIK131104:KIK131111 KSG131104:KSG131111 LCC131104:LCC131111 LLY131104:LLY131111 LVU131104:LVU131111 MFQ131104:MFQ131111 MPM131104:MPM131111 MZI131104:MZI131111 NJE131104:NJE131111 NTA131104:NTA131111 OCW131104:OCW131111 OMS131104:OMS131111 OWO131104:OWO131111 PGK131104:PGK131111 PQG131104:PQG131111 QAC131104:QAC131111 QJY131104:QJY131111 QTU131104:QTU131111 RDQ131104:RDQ131111 RNM131104:RNM131111 RXI131104:RXI131111 SHE131104:SHE131111 SRA131104:SRA131111 TAW131104:TAW131111 TKS131104:TKS131111 TUO131104:TUO131111 UEK131104:UEK131111 UOG131104:UOG131111 UYC131104:UYC131111 VHY131104:VHY131111 VRU131104:VRU131111 WBQ131104:WBQ131111 WLM131104:WLM131111 WVI131104:WVI131111 A196640:A196647 IW196640:IW196647 SS196640:SS196647 ACO196640:ACO196647 AMK196640:AMK196647 AWG196640:AWG196647 BGC196640:BGC196647 BPY196640:BPY196647 BZU196640:BZU196647 CJQ196640:CJQ196647 CTM196640:CTM196647 DDI196640:DDI196647 DNE196640:DNE196647 DXA196640:DXA196647 EGW196640:EGW196647 EQS196640:EQS196647 FAO196640:FAO196647 FKK196640:FKK196647 FUG196640:FUG196647 GEC196640:GEC196647 GNY196640:GNY196647 GXU196640:GXU196647 HHQ196640:HHQ196647 HRM196640:HRM196647 IBI196640:IBI196647 ILE196640:ILE196647 IVA196640:IVA196647 JEW196640:JEW196647 JOS196640:JOS196647 JYO196640:JYO196647 KIK196640:KIK196647 KSG196640:KSG196647 LCC196640:LCC196647 LLY196640:LLY196647 LVU196640:LVU196647 MFQ196640:MFQ196647 MPM196640:MPM196647 MZI196640:MZI196647 NJE196640:NJE196647 NTA196640:NTA196647 OCW196640:OCW196647 OMS196640:OMS196647 OWO196640:OWO196647 PGK196640:PGK196647 PQG196640:PQG196647 QAC196640:QAC196647 QJY196640:QJY196647 QTU196640:QTU196647 RDQ196640:RDQ196647 RNM196640:RNM196647 RXI196640:RXI196647 SHE196640:SHE196647 SRA196640:SRA196647 TAW196640:TAW196647 TKS196640:TKS196647 TUO196640:TUO196647 UEK196640:UEK196647 UOG196640:UOG196647 UYC196640:UYC196647 VHY196640:VHY196647 VRU196640:VRU196647 WBQ196640:WBQ196647 WLM196640:WLM196647 WVI196640:WVI196647 A262176:A262183 IW262176:IW262183 SS262176:SS262183 ACO262176:ACO262183 AMK262176:AMK262183 AWG262176:AWG262183 BGC262176:BGC262183 BPY262176:BPY262183 BZU262176:BZU262183 CJQ262176:CJQ262183 CTM262176:CTM262183 DDI262176:DDI262183 DNE262176:DNE262183 DXA262176:DXA262183 EGW262176:EGW262183 EQS262176:EQS262183 FAO262176:FAO262183 FKK262176:FKK262183 FUG262176:FUG262183 GEC262176:GEC262183 GNY262176:GNY262183 GXU262176:GXU262183 HHQ262176:HHQ262183 HRM262176:HRM262183 IBI262176:IBI262183 ILE262176:ILE262183 IVA262176:IVA262183 JEW262176:JEW262183 JOS262176:JOS262183 JYO262176:JYO262183 KIK262176:KIK262183 KSG262176:KSG262183 LCC262176:LCC262183 LLY262176:LLY262183 LVU262176:LVU262183 MFQ262176:MFQ262183 MPM262176:MPM262183 MZI262176:MZI262183 NJE262176:NJE262183 NTA262176:NTA262183 OCW262176:OCW262183 OMS262176:OMS262183 OWO262176:OWO262183 PGK262176:PGK262183 PQG262176:PQG262183 QAC262176:QAC262183 QJY262176:QJY262183 QTU262176:QTU262183 RDQ262176:RDQ262183 RNM262176:RNM262183 RXI262176:RXI262183 SHE262176:SHE262183 SRA262176:SRA262183 TAW262176:TAW262183 TKS262176:TKS262183 TUO262176:TUO262183 UEK262176:UEK262183 UOG262176:UOG262183 UYC262176:UYC262183 VHY262176:VHY262183 VRU262176:VRU262183 WBQ262176:WBQ262183 WLM262176:WLM262183 WVI262176:WVI262183 A327712:A327719 IW327712:IW327719 SS327712:SS327719 ACO327712:ACO327719 AMK327712:AMK327719 AWG327712:AWG327719 BGC327712:BGC327719 BPY327712:BPY327719 BZU327712:BZU327719 CJQ327712:CJQ327719 CTM327712:CTM327719 DDI327712:DDI327719 DNE327712:DNE327719 DXA327712:DXA327719 EGW327712:EGW327719 EQS327712:EQS327719 FAO327712:FAO327719 FKK327712:FKK327719 FUG327712:FUG327719 GEC327712:GEC327719 GNY327712:GNY327719 GXU327712:GXU327719 HHQ327712:HHQ327719 HRM327712:HRM327719 IBI327712:IBI327719 ILE327712:ILE327719 IVA327712:IVA327719 JEW327712:JEW327719 JOS327712:JOS327719 JYO327712:JYO327719 KIK327712:KIK327719 KSG327712:KSG327719 LCC327712:LCC327719 LLY327712:LLY327719 LVU327712:LVU327719 MFQ327712:MFQ327719 MPM327712:MPM327719 MZI327712:MZI327719 NJE327712:NJE327719 NTA327712:NTA327719 OCW327712:OCW327719 OMS327712:OMS327719 OWO327712:OWO327719 PGK327712:PGK327719 PQG327712:PQG327719 QAC327712:QAC327719 QJY327712:QJY327719 QTU327712:QTU327719 RDQ327712:RDQ327719 RNM327712:RNM327719 RXI327712:RXI327719 SHE327712:SHE327719 SRA327712:SRA327719 TAW327712:TAW327719 TKS327712:TKS327719 TUO327712:TUO327719 UEK327712:UEK327719 UOG327712:UOG327719 UYC327712:UYC327719 VHY327712:VHY327719 VRU327712:VRU327719 WBQ327712:WBQ327719 WLM327712:WLM327719 WVI327712:WVI327719 A393248:A393255 IW393248:IW393255 SS393248:SS393255 ACO393248:ACO393255 AMK393248:AMK393255 AWG393248:AWG393255 BGC393248:BGC393255 BPY393248:BPY393255 BZU393248:BZU393255 CJQ393248:CJQ393255 CTM393248:CTM393255 DDI393248:DDI393255 DNE393248:DNE393255 DXA393248:DXA393255 EGW393248:EGW393255 EQS393248:EQS393255 FAO393248:FAO393255 FKK393248:FKK393255 FUG393248:FUG393255 GEC393248:GEC393255 GNY393248:GNY393255 GXU393248:GXU393255 HHQ393248:HHQ393255 HRM393248:HRM393255 IBI393248:IBI393255 ILE393248:ILE393255 IVA393248:IVA393255 JEW393248:JEW393255 JOS393248:JOS393255 JYO393248:JYO393255 KIK393248:KIK393255 KSG393248:KSG393255 LCC393248:LCC393255 LLY393248:LLY393255 LVU393248:LVU393255 MFQ393248:MFQ393255 MPM393248:MPM393255 MZI393248:MZI393255 NJE393248:NJE393255 NTA393248:NTA393255 OCW393248:OCW393255 OMS393248:OMS393255 OWO393248:OWO393255 PGK393248:PGK393255 PQG393248:PQG393255 QAC393248:QAC393255 QJY393248:QJY393255 QTU393248:QTU393255 RDQ393248:RDQ393255 RNM393248:RNM393255 RXI393248:RXI393255 SHE393248:SHE393255 SRA393248:SRA393255 TAW393248:TAW393255 TKS393248:TKS393255 TUO393248:TUO393255 UEK393248:UEK393255 UOG393248:UOG393255 UYC393248:UYC393255 VHY393248:VHY393255 VRU393248:VRU393255 WBQ393248:WBQ393255 WLM393248:WLM393255 WVI393248:WVI393255 A458784:A458791 IW458784:IW458791 SS458784:SS458791 ACO458784:ACO458791 AMK458784:AMK458791 AWG458784:AWG458791 BGC458784:BGC458791 BPY458784:BPY458791 BZU458784:BZU458791 CJQ458784:CJQ458791 CTM458784:CTM458791 DDI458784:DDI458791 DNE458784:DNE458791 DXA458784:DXA458791 EGW458784:EGW458791 EQS458784:EQS458791 FAO458784:FAO458791 FKK458784:FKK458791 FUG458784:FUG458791 GEC458784:GEC458791 GNY458784:GNY458791 GXU458784:GXU458791 HHQ458784:HHQ458791 HRM458784:HRM458791 IBI458784:IBI458791 ILE458784:ILE458791 IVA458784:IVA458791 JEW458784:JEW458791 JOS458784:JOS458791 JYO458784:JYO458791 KIK458784:KIK458791 KSG458784:KSG458791 LCC458784:LCC458791 LLY458784:LLY458791 LVU458784:LVU458791 MFQ458784:MFQ458791 MPM458784:MPM458791 MZI458784:MZI458791 NJE458784:NJE458791 NTA458784:NTA458791 OCW458784:OCW458791 OMS458784:OMS458791 OWO458784:OWO458791 PGK458784:PGK458791 PQG458784:PQG458791 QAC458784:QAC458791 QJY458784:QJY458791 QTU458784:QTU458791 RDQ458784:RDQ458791 RNM458784:RNM458791 RXI458784:RXI458791 SHE458784:SHE458791 SRA458784:SRA458791 TAW458784:TAW458791 TKS458784:TKS458791 TUO458784:TUO458791 UEK458784:UEK458791 UOG458784:UOG458791 UYC458784:UYC458791 VHY458784:VHY458791 VRU458784:VRU458791 WBQ458784:WBQ458791 WLM458784:WLM458791 WVI458784:WVI458791 A524320:A524327 IW524320:IW524327 SS524320:SS524327 ACO524320:ACO524327 AMK524320:AMK524327 AWG524320:AWG524327 BGC524320:BGC524327 BPY524320:BPY524327 BZU524320:BZU524327 CJQ524320:CJQ524327 CTM524320:CTM524327 DDI524320:DDI524327 DNE524320:DNE524327 DXA524320:DXA524327 EGW524320:EGW524327 EQS524320:EQS524327 FAO524320:FAO524327 FKK524320:FKK524327 FUG524320:FUG524327 GEC524320:GEC524327 GNY524320:GNY524327 GXU524320:GXU524327 HHQ524320:HHQ524327 HRM524320:HRM524327 IBI524320:IBI524327 ILE524320:ILE524327 IVA524320:IVA524327 JEW524320:JEW524327 JOS524320:JOS524327 JYO524320:JYO524327 KIK524320:KIK524327 KSG524320:KSG524327 LCC524320:LCC524327 LLY524320:LLY524327 LVU524320:LVU524327 MFQ524320:MFQ524327 MPM524320:MPM524327 MZI524320:MZI524327 NJE524320:NJE524327 NTA524320:NTA524327 OCW524320:OCW524327 OMS524320:OMS524327 OWO524320:OWO524327 PGK524320:PGK524327 PQG524320:PQG524327 QAC524320:QAC524327 QJY524320:QJY524327 QTU524320:QTU524327 RDQ524320:RDQ524327 RNM524320:RNM524327 RXI524320:RXI524327 SHE524320:SHE524327 SRA524320:SRA524327 TAW524320:TAW524327 TKS524320:TKS524327 TUO524320:TUO524327 UEK524320:UEK524327 UOG524320:UOG524327 UYC524320:UYC524327 VHY524320:VHY524327 VRU524320:VRU524327 WBQ524320:WBQ524327 WLM524320:WLM524327 WVI524320:WVI524327 A589856:A589863 IW589856:IW589863 SS589856:SS589863 ACO589856:ACO589863 AMK589856:AMK589863 AWG589856:AWG589863 BGC589856:BGC589863 BPY589856:BPY589863 BZU589856:BZU589863 CJQ589856:CJQ589863 CTM589856:CTM589863 DDI589856:DDI589863 DNE589856:DNE589863 DXA589856:DXA589863 EGW589856:EGW589863 EQS589856:EQS589863 FAO589856:FAO589863 FKK589856:FKK589863 FUG589856:FUG589863 GEC589856:GEC589863 GNY589856:GNY589863 GXU589856:GXU589863 HHQ589856:HHQ589863 HRM589856:HRM589863 IBI589856:IBI589863 ILE589856:ILE589863 IVA589856:IVA589863 JEW589856:JEW589863 JOS589856:JOS589863 JYO589856:JYO589863 KIK589856:KIK589863 KSG589856:KSG589863 LCC589856:LCC589863 LLY589856:LLY589863 LVU589856:LVU589863 MFQ589856:MFQ589863 MPM589856:MPM589863 MZI589856:MZI589863 NJE589856:NJE589863 NTA589856:NTA589863 OCW589856:OCW589863 OMS589856:OMS589863 OWO589856:OWO589863 PGK589856:PGK589863 PQG589856:PQG589863 QAC589856:QAC589863 QJY589856:QJY589863 QTU589856:QTU589863 RDQ589856:RDQ589863 RNM589856:RNM589863 RXI589856:RXI589863 SHE589856:SHE589863 SRA589856:SRA589863 TAW589856:TAW589863 TKS589856:TKS589863 TUO589856:TUO589863 UEK589856:UEK589863 UOG589856:UOG589863 UYC589856:UYC589863 VHY589856:VHY589863 VRU589856:VRU589863 WBQ589856:WBQ589863 WLM589856:WLM589863 WVI589856:WVI589863 A655392:A655399 IW655392:IW655399 SS655392:SS655399 ACO655392:ACO655399 AMK655392:AMK655399 AWG655392:AWG655399 BGC655392:BGC655399 BPY655392:BPY655399 BZU655392:BZU655399 CJQ655392:CJQ655399 CTM655392:CTM655399 DDI655392:DDI655399 DNE655392:DNE655399 DXA655392:DXA655399 EGW655392:EGW655399 EQS655392:EQS655399 FAO655392:FAO655399 FKK655392:FKK655399 FUG655392:FUG655399 GEC655392:GEC655399 GNY655392:GNY655399 GXU655392:GXU655399 HHQ655392:HHQ655399 HRM655392:HRM655399 IBI655392:IBI655399 ILE655392:ILE655399 IVA655392:IVA655399 JEW655392:JEW655399 JOS655392:JOS655399 JYO655392:JYO655399 KIK655392:KIK655399 KSG655392:KSG655399 LCC655392:LCC655399 LLY655392:LLY655399 LVU655392:LVU655399 MFQ655392:MFQ655399 MPM655392:MPM655399 MZI655392:MZI655399 NJE655392:NJE655399 NTA655392:NTA655399 OCW655392:OCW655399 OMS655392:OMS655399 OWO655392:OWO655399 PGK655392:PGK655399 PQG655392:PQG655399 QAC655392:QAC655399 QJY655392:QJY655399 QTU655392:QTU655399 RDQ655392:RDQ655399 RNM655392:RNM655399 RXI655392:RXI655399 SHE655392:SHE655399 SRA655392:SRA655399 TAW655392:TAW655399 TKS655392:TKS655399 TUO655392:TUO655399 UEK655392:UEK655399 UOG655392:UOG655399 UYC655392:UYC655399 VHY655392:VHY655399 VRU655392:VRU655399 WBQ655392:WBQ655399 WLM655392:WLM655399 WVI655392:WVI655399 A720928:A720935 IW720928:IW720935 SS720928:SS720935 ACO720928:ACO720935 AMK720928:AMK720935 AWG720928:AWG720935 BGC720928:BGC720935 BPY720928:BPY720935 BZU720928:BZU720935 CJQ720928:CJQ720935 CTM720928:CTM720935 DDI720928:DDI720935 DNE720928:DNE720935 DXA720928:DXA720935 EGW720928:EGW720935 EQS720928:EQS720935 FAO720928:FAO720935 FKK720928:FKK720935 FUG720928:FUG720935 GEC720928:GEC720935 GNY720928:GNY720935 GXU720928:GXU720935 HHQ720928:HHQ720935 HRM720928:HRM720935 IBI720928:IBI720935 ILE720928:ILE720935 IVA720928:IVA720935 JEW720928:JEW720935 JOS720928:JOS720935 JYO720928:JYO720935 KIK720928:KIK720935 KSG720928:KSG720935 LCC720928:LCC720935 LLY720928:LLY720935 LVU720928:LVU720935 MFQ720928:MFQ720935 MPM720928:MPM720935 MZI720928:MZI720935 NJE720928:NJE720935 NTA720928:NTA720935 OCW720928:OCW720935 OMS720928:OMS720935 OWO720928:OWO720935 PGK720928:PGK720935 PQG720928:PQG720935 QAC720928:QAC720935 QJY720928:QJY720935 QTU720928:QTU720935 RDQ720928:RDQ720935 RNM720928:RNM720935 RXI720928:RXI720935 SHE720928:SHE720935 SRA720928:SRA720935 TAW720928:TAW720935 TKS720928:TKS720935 TUO720928:TUO720935 UEK720928:UEK720935 UOG720928:UOG720935 UYC720928:UYC720935 VHY720928:VHY720935 VRU720928:VRU720935 WBQ720928:WBQ720935 WLM720928:WLM720935 WVI720928:WVI720935 A786464:A786471 IW786464:IW786471 SS786464:SS786471 ACO786464:ACO786471 AMK786464:AMK786471 AWG786464:AWG786471 BGC786464:BGC786471 BPY786464:BPY786471 BZU786464:BZU786471 CJQ786464:CJQ786471 CTM786464:CTM786471 DDI786464:DDI786471 DNE786464:DNE786471 DXA786464:DXA786471 EGW786464:EGW786471 EQS786464:EQS786471 FAO786464:FAO786471 FKK786464:FKK786471 FUG786464:FUG786471 GEC786464:GEC786471 GNY786464:GNY786471 GXU786464:GXU786471 HHQ786464:HHQ786471 HRM786464:HRM786471 IBI786464:IBI786471 ILE786464:ILE786471 IVA786464:IVA786471 JEW786464:JEW786471 JOS786464:JOS786471 JYO786464:JYO786471 KIK786464:KIK786471 KSG786464:KSG786471 LCC786464:LCC786471 LLY786464:LLY786471 LVU786464:LVU786471 MFQ786464:MFQ786471 MPM786464:MPM786471 MZI786464:MZI786471 NJE786464:NJE786471 NTA786464:NTA786471 OCW786464:OCW786471 OMS786464:OMS786471 OWO786464:OWO786471 PGK786464:PGK786471 PQG786464:PQG786471 QAC786464:QAC786471 QJY786464:QJY786471 QTU786464:QTU786471 RDQ786464:RDQ786471 RNM786464:RNM786471 RXI786464:RXI786471 SHE786464:SHE786471 SRA786464:SRA786471 TAW786464:TAW786471 TKS786464:TKS786471 TUO786464:TUO786471 UEK786464:UEK786471 UOG786464:UOG786471 UYC786464:UYC786471 VHY786464:VHY786471 VRU786464:VRU786471 WBQ786464:WBQ786471 WLM786464:WLM786471 WVI786464:WVI786471 A852000:A852007 IW852000:IW852007 SS852000:SS852007 ACO852000:ACO852007 AMK852000:AMK852007 AWG852000:AWG852007 BGC852000:BGC852007 BPY852000:BPY852007 BZU852000:BZU852007 CJQ852000:CJQ852007 CTM852000:CTM852007 DDI852000:DDI852007 DNE852000:DNE852007 DXA852000:DXA852007 EGW852000:EGW852007 EQS852000:EQS852007 FAO852000:FAO852007 FKK852000:FKK852007 FUG852000:FUG852007 GEC852000:GEC852007 GNY852000:GNY852007 GXU852000:GXU852007 HHQ852000:HHQ852007 HRM852000:HRM852007 IBI852000:IBI852007 ILE852000:ILE852007 IVA852000:IVA852007 JEW852000:JEW852007 JOS852000:JOS852007 JYO852000:JYO852007 KIK852000:KIK852007 KSG852000:KSG852007 LCC852000:LCC852007 LLY852000:LLY852007 LVU852000:LVU852007 MFQ852000:MFQ852007 MPM852000:MPM852007 MZI852000:MZI852007 NJE852000:NJE852007 NTA852000:NTA852007 OCW852000:OCW852007 OMS852000:OMS852007 OWO852000:OWO852007 PGK852000:PGK852007 PQG852000:PQG852007 QAC852000:QAC852007 QJY852000:QJY852007 QTU852000:QTU852007 RDQ852000:RDQ852007 RNM852000:RNM852007 RXI852000:RXI852007 SHE852000:SHE852007 SRA852000:SRA852007 TAW852000:TAW852007 TKS852000:TKS852007 TUO852000:TUO852007 UEK852000:UEK852007 UOG852000:UOG852007 UYC852000:UYC852007 VHY852000:VHY852007 VRU852000:VRU852007 WBQ852000:WBQ852007 WLM852000:WLM852007 WVI852000:WVI852007 A917536:A917543 IW917536:IW917543 SS917536:SS917543 ACO917536:ACO917543 AMK917536:AMK917543 AWG917536:AWG917543 BGC917536:BGC917543 BPY917536:BPY917543 BZU917536:BZU917543 CJQ917536:CJQ917543 CTM917536:CTM917543 DDI917536:DDI917543 DNE917536:DNE917543 DXA917536:DXA917543 EGW917536:EGW917543 EQS917536:EQS917543 FAO917536:FAO917543 FKK917536:FKK917543 FUG917536:FUG917543 GEC917536:GEC917543 GNY917536:GNY917543 GXU917536:GXU917543 HHQ917536:HHQ917543 HRM917536:HRM917543 IBI917536:IBI917543 ILE917536:ILE917543 IVA917536:IVA917543 JEW917536:JEW917543 JOS917536:JOS917543 JYO917536:JYO917543 KIK917536:KIK917543 KSG917536:KSG917543 LCC917536:LCC917543 LLY917536:LLY917543 LVU917536:LVU917543 MFQ917536:MFQ917543 MPM917536:MPM917543 MZI917536:MZI917543 NJE917536:NJE917543 NTA917536:NTA917543 OCW917536:OCW917543 OMS917536:OMS917543 OWO917536:OWO917543 PGK917536:PGK917543 PQG917536:PQG917543 QAC917536:QAC917543 QJY917536:QJY917543 QTU917536:QTU917543 RDQ917536:RDQ917543 RNM917536:RNM917543 RXI917536:RXI917543 SHE917536:SHE917543 SRA917536:SRA917543 TAW917536:TAW917543 TKS917536:TKS917543 TUO917536:TUO917543 UEK917536:UEK917543 UOG917536:UOG917543 UYC917536:UYC917543 VHY917536:VHY917543 VRU917536:VRU917543 WBQ917536:WBQ917543 WLM917536:WLM917543 WVI917536:WVI917543 A983072:A983079 IW983072:IW983079 SS983072:SS983079 ACO983072:ACO983079 AMK983072:AMK983079 AWG983072:AWG983079 BGC983072:BGC983079 BPY983072:BPY983079 BZU983072:BZU983079 CJQ983072:CJQ983079 CTM983072:CTM983079 DDI983072:DDI983079 DNE983072:DNE983079 DXA983072:DXA983079 EGW983072:EGW983079 EQS983072:EQS983079 FAO983072:FAO983079 FKK983072:FKK983079 FUG983072:FUG983079 GEC983072:GEC983079 GNY983072:GNY983079 GXU983072:GXU983079 HHQ983072:HHQ983079 HRM983072:HRM983079 IBI983072:IBI983079 ILE983072:ILE983079 IVA983072:IVA983079 JEW983072:JEW983079 JOS983072:JOS983079 JYO983072:JYO983079 KIK983072:KIK983079 KSG983072:KSG983079 LCC983072:LCC983079 LLY983072:LLY983079 LVU983072:LVU983079 MFQ983072:MFQ983079 MPM983072:MPM983079 MZI983072:MZI983079 NJE983072:NJE983079 NTA983072:NTA983079 OCW983072:OCW983079 OMS983072:OMS983079 OWO983072:OWO983079 PGK983072:PGK983079 PQG983072:PQG983079 QAC983072:QAC983079 QJY983072:QJY983079 QTU983072:QTU983079 RDQ983072:RDQ983079 RNM983072:RNM983079 RXI983072:RXI983079 SHE983072:SHE983079 SRA983072:SRA983079 TAW983072:TAW983079 TKS983072:TKS983079 TUO983072:TUO983079 UEK983072:UEK983079 UOG983072:UOG983079 UYC983072:UYC983079 VHY983072:VHY983079 VRU983072:VRU983079 WBQ983072:WBQ983079 WLM983072:WLM983079 A32">
      <formula1>Comportamenti</formula1>
    </dataValidation>
  </dataValidations>
  <pageMargins left="0.7" right="0.7" top="0.75" bottom="0.75" header="0.3" footer="0.3"/>
  <pageSetup paperSize="9" scale="65" orientation="landscape" r:id="rId1"/>
  <legacyDrawing r:id="rId2"/>
  <extLst xmlns:x14="http://schemas.microsoft.com/office/spreadsheetml/2009/9/main">
    <ext uri="{CCE6A557-97BC-4b89-ADB6-D9C93CAAB3DF}">
      <x14:dataValidations xmlns:xm="http://schemas.microsoft.com/office/excel/2006/main" count="2">
        <x14:dataValidation type="list" allowBlank="1" showInputMessage="1" showErrorMessage="1">
          <x14:formula1>
            <xm:f>Foglio1!$B$2:$B$10</xm:f>
          </x14:formula1>
          <xm:sqref>B33:B39</xm:sqref>
        </x14:dataValidation>
        <x14:dataValidation type="list" allowBlank="1" showInputMessage="1" showErrorMessage="1">
          <x14:formula1>
            <xm:f>Foglio1!$A$2:$A$10</xm:f>
          </x14:formula1>
          <xm:sqref>A33:A39</xm:sqref>
        </x14:dataValidation>
      </x14:dataValidations>
    </ext>
  </extLst>
</worksheet>
</file>

<file path=xl/worksheets/sheet20.xml><?xml version="1.0" encoding="utf-8"?>
<worksheet xmlns="http://schemas.openxmlformats.org/spreadsheetml/2006/main" xmlns:r="http://schemas.openxmlformats.org/officeDocument/2006/relationships">
  <dimension ref="A1:K45"/>
  <sheetViews>
    <sheetView workbookViewId="0">
      <selection activeCell="B2" sqref="B2"/>
    </sheetView>
  </sheetViews>
  <sheetFormatPr defaultRowHeight="12.75"/>
  <cols>
    <col min="1" max="1" width="48.5703125" style="83" customWidth="1"/>
    <col min="2" max="2" width="52.5703125" style="83" customWidth="1"/>
    <col min="3" max="3" width="10.140625" style="83" customWidth="1"/>
    <col min="4" max="4" width="8.85546875" style="83" hidden="1" customWidth="1"/>
    <col min="5" max="5" width="9.28515625" style="83" customWidth="1"/>
    <col min="6" max="10" width="16" style="83" customWidth="1"/>
    <col min="11" max="256" width="9.140625" style="83"/>
    <col min="257" max="257" width="42.42578125" style="83" customWidth="1"/>
    <col min="258" max="258" width="46.42578125" style="83" customWidth="1"/>
    <col min="259" max="259" width="10.140625" style="83" customWidth="1"/>
    <col min="260" max="260" width="8.85546875" style="83" customWidth="1"/>
    <col min="261" max="261" width="9.28515625" style="83" customWidth="1"/>
    <col min="262" max="266" width="16" style="83" customWidth="1"/>
    <col min="267" max="512" width="9.140625" style="83"/>
    <col min="513" max="513" width="42.42578125" style="83" customWidth="1"/>
    <col min="514" max="514" width="46.42578125" style="83" customWidth="1"/>
    <col min="515" max="515" width="10.140625" style="83" customWidth="1"/>
    <col min="516" max="516" width="8.85546875" style="83" customWidth="1"/>
    <col min="517" max="517" width="9.28515625" style="83" customWidth="1"/>
    <col min="518" max="522" width="16" style="83" customWidth="1"/>
    <col min="523" max="768" width="9.140625" style="83"/>
    <col min="769" max="769" width="42.42578125" style="83" customWidth="1"/>
    <col min="770" max="770" width="46.42578125" style="83" customWidth="1"/>
    <col min="771" max="771" width="10.140625" style="83" customWidth="1"/>
    <col min="772" max="772" width="8.85546875" style="83" customWidth="1"/>
    <col min="773" max="773" width="9.28515625" style="83" customWidth="1"/>
    <col min="774" max="778" width="16" style="83" customWidth="1"/>
    <col min="779" max="1024" width="9.140625" style="83"/>
    <col min="1025" max="1025" width="42.42578125" style="83" customWidth="1"/>
    <col min="1026" max="1026" width="46.42578125" style="83" customWidth="1"/>
    <col min="1027" max="1027" width="10.140625" style="83" customWidth="1"/>
    <col min="1028" max="1028" width="8.85546875" style="83" customWidth="1"/>
    <col min="1029" max="1029" width="9.28515625" style="83" customWidth="1"/>
    <col min="1030" max="1034" width="16" style="83" customWidth="1"/>
    <col min="1035" max="1280" width="9.140625" style="83"/>
    <col min="1281" max="1281" width="42.42578125" style="83" customWidth="1"/>
    <col min="1282" max="1282" width="46.42578125" style="83" customWidth="1"/>
    <col min="1283" max="1283" width="10.140625" style="83" customWidth="1"/>
    <col min="1284" max="1284" width="8.85546875" style="83" customWidth="1"/>
    <col min="1285" max="1285" width="9.28515625" style="83" customWidth="1"/>
    <col min="1286" max="1290" width="16" style="83" customWidth="1"/>
    <col min="1291" max="1536" width="9.140625" style="83"/>
    <col min="1537" max="1537" width="42.42578125" style="83" customWidth="1"/>
    <col min="1538" max="1538" width="46.42578125" style="83" customWidth="1"/>
    <col min="1539" max="1539" width="10.140625" style="83" customWidth="1"/>
    <col min="1540" max="1540" width="8.85546875" style="83" customWidth="1"/>
    <col min="1541" max="1541" width="9.28515625" style="83" customWidth="1"/>
    <col min="1542" max="1546" width="16" style="83" customWidth="1"/>
    <col min="1547" max="1792" width="9.140625" style="83"/>
    <col min="1793" max="1793" width="42.42578125" style="83" customWidth="1"/>
    <col min="1794" max="1794" width="46.42578125" style="83" customWidth="1"/>
    <col min="1795" max="1795" width="10.140625" style="83" customWidth="1"/>
    <col min="1796" max="1796" width="8.85546875" style="83" customWidth="1"/>
    <col min="1797" max="1797" width="9.28515625" style="83" customWidth="1"/>
    <col min="1798" max="1802" width="16" style="83" customWidth="1"/>
    <col min="1803" max="2048" width="9.140625" style="83"/>
    <col min="2049" max="2049" width="42.42578125" style="83" customWidth="1"/>
    <col min="2050" max="2050" width="46.42578125" style="83" customWidth="1"/>
    <col min="2051" max="2051" width="10.140625" style="83" customWidth="1"/>
    <col min="2052" max="2052" width="8.85546875" style="83" customWidth="1"/>
    <col min="2053" max="2053" width="9.28515625" style="83" customWidth="1"/>
    <col min="2054" max="2058" width="16" style="83" customWidth="1"/>
    <col min="2059" max="2304" width="9.140625" style="83"/>
    <col min="2305" max="2305" width="42.42578125" style="83" customWidth="1"/>
    <col min="2306" max="2306" width="46.42578125" style="83" customWidth="1"/>
    <col min="2307" max="2307" width="10.140625" style="83" customWidth="1"/>
    <col min="2308" max="2308" width="8.85546875" style="83" customWidth="1"/>
    <col min="2309" max="2309" width="9.28515625" style="83" customWidth="1"/>
    <col min="2310" max="2314" width="16" style="83" customWidth="1"/>
    <col min="2315" max="2560" width="9.140625" style="83"/>
    <col min="2561" max="2561" width="42.42578125" style="83" customWidth="1"/>
    <col min="2562" max="2562" width="46.42578125" style="83" customWidth="1"/>
    <col min="2563" max="2563" width="10.140625" style="83" customWidth="1"/>
    <col min="2564" max="2564" width="8.85546875" style="83" customWidth="1"/>
    <col min="2565" max="2565" width="9.28515625" style="83" customWidth="1"/>
    <col min="2566" max="2570" width="16" style="83" customWidth="1"/>
    <col min="2571" max="2816" width="9.140625" style="83"/>
    <col min="2817" max="2817" width="42.42578125" style="83" customWidth="1"/>
    <col min="2818" max="2818" width="46.42578125" style="83" customWidth="1"/>
    <col min="2819" max="2819" width="10.140625" style="83" customWidth="1"/>
    <col min="2820" max="2820" width="8.85546875" style="83" customWidth="1"/>
    <col min="2821" max="2821" width="9.28515625" style="83" customWidth="1"/>
    <col min="2822" max="2826" width="16" style="83" customWidth="1"/>
    <col min="2827" max="3072" width="9.140625" style="83"/>
    <col min="3073" max="3073" width="42.42578125" style="83" customWidth="1"/>
    <col min="3074" max="3074" width="46.42578125" style="83" customWidth="1"/>
    <col min="3075" max="3075" width="10.140625" style="83" customWidth="1"/>
    <col min="3076" max="3076" width="8.85546875" style="83" customWidth="1"/>
    <col min="3077" max="3077" width="9.28515625" style="83" customWidth="1"/>
    <col min="3078" max="3082" width="16" style="83" customWidth="1"/>
    <col min="3083" max="3328" width="9.140625" style="83"/>
    <col min="3329" max="3329" width="42.42578125" style="83" customWidth="1"/>
    <col min="3330" max="3330" width="46.42578125" style="83" customWidth="1"/>
    <col min="3331" max="3331" width="10.140625" style="83" customWidth="1"/>
    <col min="3332" max="3332" width="8.85546875" style="83" customWidth="1"/>
    <col min="3333" max="3333" width="9.28515625" style="83" customWidth="1"/>
    <col min="3334" max="3338" width="16" style="83" customWidth="1"/>
    <col min="3339" max="3584" width="9.140625" style="83"/>
    <col min="3585" max="3585" width="42.42578125" style="83" customWidth="1"/>
    <col min="3586" max="3586" width="46.42578125" style="83" customWidth="1"/>
    <col min="3587" max="3587" width="10.140625" style="83" customWidth="1"/>
    <col min="3588" max="3588" width="8.85546875" style="83" customWidth="1"/>
    <col min="3589" max="3589" width="9.28515625" style="83" customWidth="1"/>
    <col min="3590" max="3594" width="16" style="83" customWidth="1"/>
    <col min="3595" max="3840" width="9.140625" style="83"/>
    <col min="3841" max="3841" width="42.42578125" style="83" customWidth="1"/>
    <col min="3842" max="3842" width="46.42578125" style="83" customWidth="1"/>
    <col min="3843" max="3843" width="10.140625" style="83" customWidth="1"/>
    <col min="3844" max="3844" width="8.85546875" style="83" customWidth="1"/>
    <col min="3845" max="3845" width="9.28515625" style="83" customWidth="1"/>
    <col min="3846" max="3850" width="16" style="83" customWidth="1"/>
    <col min="3851" max="4096" width="9.140625" style="83"/>
    <col min="4097" max="4097" width="42.42578125" style="83" customWidth="1"/>
    <col min="4098" max="4098" width="46.42578125" style="83" customWidth="1"/>
    <col min="4099" max="4099" width="10.140625" style="83" customWidth="1"/>
    <col min="4100" max="4100" width="8.85546875" style="83" customWidth="1"/>
    <col min="4101" max="4101" width="9.28515625" style="83" customWidth="1"/>
    <col min="4102" max="4106" width="16" style="83" customWidth="1"/>
    <col min="4107" max="4352" width="9.140625" style="83"/>
    <col min="4353" max="4353" width="42.42578125" style="83" customWidth="1"/>
    <col min="4354" max="4354" width="46.42578125" style="83" customWidth="1"/>
    <col min="4355" max="4355" width="10.140625" style="83" customWidth="1"/>
    <col min="4356" max="4356" width="8.85546875" style="83" customWidth="1"/>
    <col min="4357" max="4357" width="9.28515625" style="83" customWidth="1"/>
    <col min="4358" max="4362" width="16" style="83" customWidth="1"/>
    <col min="4363" max="4608" width="9.140625" style="83"/>
    <col min="4609" max="4609" width="42.42578125" style="83" customWidth="1"/>
    <col min="4610" max="4610" width="46.42578125" style="83" customWidth="1"/>
    <col min="4611" max="4611" width="10.140625" style="83" customWidth="1"/>
    <col min="4612" max="4612" width="8.85546875" style="83" customWidth="1"/>
    <col min="4613" max="4613" width="9.28515625" style="83" customWidth="1"/>
    <col min="4614" max="4618" width="16" style="83" customWidth="1"/>
    <col min="4619" max="4864" width="9.140625" style="83"/>
    <col min="4865" max="4865" width="42.42578125" style="83" customWidth="1"/>
    <col min="4866" max="4866" width="46.42578125" style="83" customWidth="1"/>
    <col min="4867" max="4867" width="10.140625" style="83" customWidth="1"/>
    <col min="4868" max="4868" width="8.85546875" style="83" customWidth="1"/>
    <col min="4869" max="4869" width="9.28515625" style="83" customWidth="1"/>
    <col min="4870" max="4874" width="16" style="83" customWidth="1"/>
    <col min="4875" max="5120" width="9.140625" style="83"/>
    <col min="5121" max="5121" width="42.42578125" style="83" customWidth="1"/>
    <col min="5122" max="5122" width="46.42578125" style="83" customWidth="1"/>
    <col min="5123" max="5123" width="10.140625" style="83" customWidth="1"/>
    <col min="5124" max="5124" width="8.85546875" style="83" customWidth="1"/>
    <col min="5125" max="5125" width="9.28515625" style="83" customWidth="1"/>
    <col min="5126" max="5130" width="16" style="83" customWidth="1"/>
    <col min="5131" max="5376" width="9.140625" style="83"/>
    <col min="5377" max="5377" width="42.42578125" style="83" customWidth="1"/>
    <col min="5378" max="5378" width="46.42578125" style="83" customWidth="1"/>
    <col min="5379" max="5379" width="10.140625" style="83" customWidth="1"/>
    <col min="5380" max="5380" width="8.85546875" style="83" customWidth="1"/>
    <col min="5381" max="5381" width="9.28515625" style="83" customWidth="1"/>
    <col min="5382" max="5386" width="16" style="83" customWidth="1"/>
    <col min="5387" max="5632" width="9.140625" style="83"/>
    <col min="5633" max="5633" width="42.42578125" style="83" customWidth="1"/>
    <col min="5634" max="5634" width="46.42578125" style="83" customWidth="1"/>
    <col min="5635" max="5635" width="10.140625" style="83" customWidth="1"/>
    <col min="5636" max="5636" width="8.85546875" style="83" customWidth="1"/>
    <col min="5637" max="5637" width="9.28515625" style="83" customWidth="1"/>
    <col min="5638" max="5642" width="16" style="83" customWidth="1"/>
    <col min="5643" max="5888" width="9.140625" style="83"/>
    <col min="5889" max="5889" width="42.42578125" style="83" customWidth="1"/>
    <col min="5890" max="5890" width="46.42578125" style="83" customWidth="1"/>
    <col min="5891" max="5891" width="10.140625" style="83" customWidth="1"/>
    <col min="5892" max="5892" width="8.85546875" style="83" customWidth="1"/>
    <col min="5893" max="5893" width="9.28515625" style="83" customWidth="1"/>
    <col min="5894" max="5898" width="16" style="83" customWidth="1"/>
    <col min="5899" max="6144" width="9.140625" style="83"/>
    <col min="6145" max="6145" width="42.42578125" style="83" customWidth="1"/>
    <col min="6146" max="6146" width="46.42578125" style="83" customWidth="1"/>
    <col min="6147" max="6147" width="10.140625" style="83" customWidth="1"/>
    <col min="6148" max="6148" width="8.85546875" style="83" customWidth="1"/>
    <col min="6149" max="6149" width="9.28515625" style="83" customWidth="1"/>
    <col min="6150" max="6154" width="16" style="83" customWidth="1"/>
    <col min="6155" max="6400" width="9.140625" style="83"/>
    <col min="6401" max="6401" width="42.42578125" style="83" customWidth="1"/>
    <col min="6402" max="6402" width="46.42578125" style="83" customWidth="1"/>
    <col min="6403" max="6403" width="10.140625" style="83" customWidth="1"/>
    <col min="6404" max="6404" width="8.85546875" style="83" customWidth="1"/>
    <col min="6405" max="6405" width="9.28515625" style="83" customWidth="1"/>
    <col min="6406" max="6410" width="16" style="83" customWidth="1"/>
    <col min="6411" max="6656" width="9.140625" style="83"/>
    <col min="6657" max="6657" width="42.42578125" style="83" customWidth="1"/>
    <col min="6658" max="6658" width="46.42578125" style="83" customWidth="1"/>
    <col min="6659" max="6659" width="10.140625" style="83" customWidth="1"/>
    <col min="6660" max="6660" width="8.85546875" style="83" customWidth="1"/>
    <col min="6661" max="6661" width="9.28515625" style="83" customWidth="1"/>
    <col min="6662" max="6666" width="16" style="83" customWidth="1"/>
    <col min="6667" max="6912" width="9.140625" style="83"/>
    <col min="6913" max="6913" width="42.42578125" style="83" customWidth="1"/>
    <col min="6914" max="6914" width="46.42578125" style="83" customWidth="1"/>
    <col min="6915" max="6915" width="10.140625" style="83" customWidth="1"/>
    <col min="6916" max="6916" width="8.85546875" style="83" customWidth="1"/>
    <col min="6917" max="6917" width="9.28515625" style="83" customWidth="1"/>
    <col min="6918" max="6922" width="16" style="83" customWidth="1"/>
    <col min="6923" max="7168" width="9.140625" style="83"/>
    <col min="7169" max="7169" width="42.42578125" style="83" customWidth="1"/>
    <col min="7170" max="7170" width="46.42578125" style="83" customWidth="1"/>
    <col min="7171" max="7171" width="10.140625" style="83" customWidth="1"/>
    <col min="7172" max="7172" width="8.85546875" style="83" customWidth="1"/>
    <col min="7173" max="7173" width="9.28515625" style="83" customWidth="1"/>
    <col min="7174" max="7178" width="16" style="83" customWidth="1"/>
    <col min="7179" max="7424" width="9.140625" style="83"/>
    <col min="7425" max="7425" width="42.42578125" style="83" customWidth="1"/>
    <col min="7426" max="7426" width="46.42578125" style="83" customWidth="1"/>
    <col min="7427" max="7427" width="10.140625" style="83" customWidth="1"/>
    <col min="7428" max="7428" width="8.85546875" style="83" customWidth="1"/>
    <col min="7429" max="7429" width="9.28515625" style="83" customWidth="1"/>
    <col min="7430" max="7434" width="16" style="83" customWidth="1"/>
    <col min="7435" max="7680" width="9.140625" style="83"/>
    <col min="7681" max="7681" width="42.42578125" style="83" customWidth="1"/>
    <col min="7682" max="7682" width="46.42578125" style="83" customWidth="1"/>
    <col min="7683" max="7683" width="10.140625" style="83" customWidth="1"/>
    <col min="7684" max="7684" width="8.85546875" style="83" customWidth="1"/>
    <col min="7685" max="7685" width="9.28515625" style="83" customWidth="1"/>
    <col min="7686" max="7690" width="16" style="83" customWidth="1"/>
    <col min="7691" max="7936" width="9.140625" style="83"/>
    <col min="7937" max="7937" width="42.42578125" style="83" customWidth="1"/>
    <col min="7938" max="7938" width="46.42578125" style="83" customWidth="1"/>
    <col min="7939" max="7939" width="10.140625" style="83" customWidth="1"/>
    <col min="7940" max="7940" width="8.85546875" style="83" customWidth="1"/>
    <col min="7941" max="7941" width="9.28515625" style="83" customWidth="1"/>
    <col min="7942" max="7946" width="16" style="83" customWidth="1"/>
    <col min="7947" max="8192" width="9.140625" style="83"/>
    <col min="8193" max="8193" width="42.42578125" style="83" customWidth="1"/>
    <col min="8194" max="8194" width="46.42578125" style="83" customWidth="1"/>
    <col min="8195" max="8195" width="10.140625" style="83" customWidth="1"/>
    <col min="8196" max="8196" width="8.85546875" style="83" customWidth="1"/>
    <col min="8197" max="8197" width="9.28515625" style="83" customWidth="1"/>
    <col min="8198" max="8202" width="16" style="83" customWidth="1"/>
    <col min="8203" max="8448" width="9.140625" style="83"/>
    <col min="8449" max="8449" width="42.42578125" style="83" customWidth="1"/>
    <col min="8450" max="8450" width="46.42578125" style="83" customWidth="1"/>
    <col min="8451" max="8451" width="10.140625" style="83" customWidth="1"/>
    <col min="8452" max="8452" width="8.85546875" style="83" customWidth="1"/>
    <col min="8453" max="8453" width="9.28515625" style="83" customWidth="1"/>
    <col min="8454" max="8458" width="16" style="83" customWidth="1"/>
    <col min="8459" max="8704" width="9.140625" style="83"/>
    <col min="8705" max="8705" width="42.42578125" style="83" customWidth="1"/>
    <col min="8706" max="8706" width="46.42578125" style="83" customWidth="1"/>
    <col min="8707" max="8707" width="10.140625" style="83" customWidth="1"/>
    <col min="8708" max="8708" width="8.85546875" style="83" customWidth="1"/>
    <col min="8709" max="8709" width="9.28515625" style="83" customWidth="1"/>
    <col min="8710" max="8714" width="16" style="83" customWidth="1"/>
    <col min="8715" max="8960" width="9.140625" style="83"/>
    <col min="8961" max="8961" width="42.42578125" style="83" customWidth="1"/>
    <col min="8962" max="8962" width="46.42578125" style="83" customWidth="1"/>
    <col min="8963" max="8963" width="10.140625" style="83" customWidth="1"/>
    <col min="8964" max="8964" width="8.85546875" style="83" customWidth="1"/>
    <col min="8965" max="8965" width="9.28515625" style="83" customWidth="1"/>
    <col min="8966" max="8970" width="16" style="83" customWidth="1"/>
    <col min="8971" max="9216" width="9.140625" style="83"/>
    <col min="9217" max="9217" width="42.42578125" style="83" customWidth="1"/>
    <col min="9218" max="9218" width="46.42578125" style="83" customWidth="1"/>
    <col min="9219" max="9219" width="10.140625" style="83" customWidth="1"/>
    <col min="9220" max="9220" width="8.85546875" style="83" customWidth="1"/>
    <col min="9221" max="9221" width="9.28515625" style="83" customWidth="1"/>
    <col min="9222" max="9226" width="16" style="83" customWidth="1"/>
    <col min="9227" max="9472" width="9.140625" style="83"/>
    <col min="9473" max="9473" width="42.42578125" style="83" customWidth="1"/>
    <col min="9474" max="9474" width="46.42578125" style="83" customWidth="1"/>
    <col min="9475" max="9475" width="10.140625" style="83" customWidth="1"/>
    <col min="9476" max="9476" width="8.85546875" style="83" customWidth="1"/>
    <col min="9477" max="9477" width="9.28515625" style="83" customWidth="1"/>
    <col min="9478" max="9482" width="16" style="83" customWidth="1"/>
    <col min="9483" max="9728" width="9.140625" style="83"/>
    <col min="9729" max="9729" width="42.42578125" style="83" customWidth="1"/>
    <col min="9730" max="9730" width="46.42578125" style="83" customWidth="1"/>
    <col min="9731" max="9731" width="10.140625" style="83" customWidth="1"/>
    <col min="9732" max="9732" width="8.85546875" style="83" customWidth="1"/>
    <col min="9733" max="9733" width="9.28515625" style="83" customWidth="1"/>
    <col min="9734" max="9738" width="16" style="83" customWidth="1"/>
    <col min="9739" max="9984" width="9.140625" style="83"/>
    <col min="9985" max="9985" width="42.42578125" style="83" customWidth="1"/>
    <col min="9986" max="9986" width="46.42578125" style="83" customWidth="1"/>
    <col min="9987" max="9987" width="10.140625" style="83" customWidth="1"/>
    <col min="9988" max="9988" width="8.85546875" style="83" customWidth="1"/>
    <col min="9989" max="9989" width="9.28515625" style="83" customWidth="1"/>
    <col min="9990" max="9994" width="16" style="83" customWidth="1"/>
    <col min="9995" max="10240" width="9.140625" style="83"/>
    <col min="10241" max="10241" width="42.42578125" style="83" customWidth="1"/>
    <col min="10242" max="10242" width="46.42578125" style="83" customWidth="1"/>
    <col min="10243" max="10243" width="10.140625" style="83" customWidth="1"/>
    <col min="10244" max="10244" width="8.85546875" style="83" customWidth="1"/>
    <col min="10245" max="10245" width="9.28515625" style="83" customWidth="1"/>
    <col min="10246" max="10250" width="16" style="83" customWidth="1"/>
    <col min="10251" max="10496" width="9.140625" style="83"/>
    <col min="10497" max="10497" width="42.42578125" style="83" customWidth="1"/>
    <col min="10498" max="10498" width="46.42578125" style="83" customWidth="1"/>
    <col min="10499" max="10499" width="10.140625" style="83" customWidth="1"/>
    <col min="10500" max="10500" width="8.85546875" style="83" customWidth="1"/>
    <col min="10501" max="10501" width="9.28515625" style="83" customWidth="1"/>
    <col min="10502" max="10506" width="16" style="83" customWidth="1"/>
    <col min="10507" max="10752" width="9.140625" style="83"/>
    <col min="10753" max="10753" width="42.42578125" style="83" customWidth="1"/>
    <col min="10754" max="10754" width="46.42578125" style="83" customWidth="1"/>
    <col min="10755" max="10755" width="10.140625" style="83" customWidth="1"/>
    <col min="10756" max="10756" width="8.85546875" style="83" customWidth="1"/>
    <col min="10757" max="10757" width="9.28515625" style="83" customWidth="1"/>
    <col min="10758" max="10762" width="16" style="83" customWidth="1"/>
    <col min="10763" max="11008" width="9.140625" style="83"/>
    <col min="11009" max="11009" width="42.42578125" style="83" customWidth="1"/>
    <col min="11010" max="11010" width="46.42578125" style="83" customWidth="1"/>
    <col min="11011" max="11011" width="10.140625" style="83" customWidth="1"/>
    <col min="11012" max="11012" width="8.85546875" style="83" customWidth="1"/>
    <col min="11013" max="11013" width="9.28515625" style="83" customWidth="1"/>
    <col min="11014" max="11018" width="16" style="83" customWidth="1"/>
    <col min="11019" max="11264" width="9.140625" style="83"/>
    <col min="11265" max="11265" width="42.42578125" style="83" customWidth="1"/>
    <col min="11266" max="11266" width="46.42578125" style="83" customWidth="1"/>
    <col min="11267" max="11267" width="10.140625" style="83" customWidth="1"/>
    <col min="11268" max="11268" width="8.85546875" style="83" customWidth="1"/>
    <col min="11269" max="11269" width="9.28515625" style="83" customWidth="1"/>
    <col min="11270" max="11274" width="16" style="83" customWidth="1"/>
    <col min="11275" max="11520" width="9.140625" style="83"/>
    <col min="11521" max="11521" width="42.42578125" style="83" customWidth="1"/>
    <col min="11522" max="11522" width="46.42578125" style="83" customWidth="1"/>
    <col min="11523" max="11523" width="10.140625" style="83" customWidth="1"/>
    <col min="11524" max="11524" width="8.85546875" style="83" customWidth="1"/>
    <col min="11525" max="11525" width="9.28515625" style="83" customWidth="1"/>
    <col min="11526" max="11530" width="16" style="83" customWidth="1"/>
    <col min="11531" max="11776" width="9.140625" style="83"/>
    <col min="11777" max="11777" width="42.42578125" style="83" customWidth="1"/>
    <col min="11778" max="11778" width="46.42578125" style="83" customWidth="1"/>
    <col min="11779" max="11779" width="10.140625" style="83" customWidth="1"/>
    <col min="11780" max="11780" width="8.85546875" style="83" customWidth="1"/>
    <col min="11781" max="11781" width="9.28515625" style="83" customWidth="1"/>
    <col min="11782" max="11786" width="16" style="83" customWidth="1"/>
    <col min="11787" max="12032" width="9.140625" style="83"/>
    <col min="12033" max="12033" width="42.42578125" style="83" customWidth="1"/>
    <col min="12034" max="12034" width="46.42578125" style="83" customWidth="1"/>
    <col min="12035" max="12035" width="10.140625" style="83" customWidth="1"/>
    <col min="12036" max="12036" width="8.85546875" style="83" customWidth="1"/>
    <col min="12037" max="12037" width="9.28515625" style="83" customWidth="1"/>
    <col min="12038" max="12042" width="16" style="83" customWidth="1"/>
    <col min="12043" max="12288" width="9.140625" style="83"/>
    <col min="12289" max="12289" width="42.42578125" style="83" customWidth="1"/>
    <col min="12290" max="12290" width="46.42578125" style="83" customWidth="1"/>
    <col min="12291" max="12291" width="10.140625" style="83" customWidth="1"/>
    <col min="12292" max="12292" width="8.85546875" style="83" customWidth="1"/>
    <col min="12293" max="12293" width="9.28515625" style="83" customWidth="1"/>
    <col min="12294" max="12298" width="16" style="83" customWidth="1"/>
    <col min="12299" max="12544" width="9.140625" style="83"/>
    <col min="12545" max="12545" width="42.42578125" style="83" customWidth="1"/>
    <col min="12546" max="12546" width="46.42578125" style="83" customWidth="1"/>
    <col min="12547" max="12547" width="10.140625" style="83" customWidth="1"/>
    <col min="12548" max="12548" width="8.85546875" style="83" customWidth="1"/>
    <col min="12549" max="12549" width="9.28515625" style="83" customWidth="1"/>
    <col min="12550" max="12554" width="16" style="83" customWidth="1"/>
    <col min="12555" max="12800" width="9.140625" style="83"/>
    <col min="12801" max="12801" width="42.42578125" style="83" customWidth="1"/>
    <col min="12802" max="12802" width="46.42578125" style="83" customWidth="1"/>
    <col min="12803" max="12803" width="10.140625" style="83" customWidth="1"/>
    <col min="12804" max="12804" width="8.85546875" style="83" customWidth="1"/>
    <col min="12805" max="12805" width="9.28515625" style="83" customWidth="1"/>
    <col min="12806" max="12810" width="16" style="83" customWidth="1"/>
    <col min="12811" max="13056" width="9.140625" style="83"/>
    <col min="13057" max="13057" width="42.42578125" style="83" customWidth="1"/>
    <col min="13058" max="13058" width="46.42578125" style="83" customWidth="1"/>
    <col min="13059" max="13059" width="10.140625" style="83" customWidth="1"/>
    <col min="13060" max="13060" width="8.85546875" style="83" customWidth="1"/>
    <col min="13061" max="13061" width="9.28515625" style="83" customWidth="1"/>
    <col min="13062" max="13066" width="16" style="83" customWidth="1"/>
    <col min="13067" max="13312" width="9.140625" style="83"/>
    <col min="13313" max="13313" width="42.42578125" style="83" customWidth="1"/>
    <col min="13314" max="13314" width="46.42578125" style="83" customWidth="1"/>
    <col min="13315" max="13315" width="10.140625" style="83" customWidth="1"/>
    <col min="13316" max="13316" width="8.85546875" style="83" customWidth="1"/>
    <col min="13317" max="13317" width="9.28515625" style="83" customWidth="1"/>
    <col min="13318" max="13322" width="16" style="83" customWidth="1"/>
    <col min="13323" max="13568" width="9.140625" style="83"/>
    <col min="13569" max="13569" width="42.42578125" style="83" customWidth="1"/>
    <col min="13570" max="13570" width="46.42578125" style="83" customWidth="1"/>
    <col min="13571" max="13571" width="10.140625" style="83" customWidth="1"/>
    <col min="13572" max="13572" width="8.85546875" style="83" customWidth="1"/>
    <col min="13573" max="13573" width="9.28515625" style="83" customWidth="1"/>
    <col min="13574" max="13578" width="16" style="83" customWidth="1"/>
    <col min="13579" max="13824" width="9.140625" style="83"/>
    <col min="13825" max="13825" width="42.42578125" style="83" customWidth="1"/>
    <col min="13826" max="13826" width="46.42578125" style="83" customWidth="1"/>
    <col min="13827" max="13827" width="10.140625" style="83" customWidth="1"/>
    <col min="13828" max="13828" width="8.85546875" style="83" customWidth="1"/>
    <col min="13829" max="13829" width="9.28515625" style="83" customWidth="1"/>
    <col min="13830" max="13834" width="16" style="83" customWidth="1"/>
    <col min="13835" max="14080" width="9.140625" style="83"/>
    <col min="14081" max="14081" width="42.42578125" style="83" customWidth="1"/>
    <col min="14082" max="14082" width="46.42578125" style="83" customWidth="1"/>
    <col min="14083" max="14083" width="10.140625" style="83" customWidth="1"/>
    <col min="14084" max="14084" width="8.85546875" style="83" customWidth="1"/>
    <col min="14085" max="14085" width="9.28515625" style="83" customWidth="1"/>
    <col min="14086" max="14090" width="16" style="83" customWidth="1"/>
    <col min="14091" max="14336" width="9.140625" style="83"/>
    <col min="14337" max="14337" width="42.42578125" style="83" customWidth="1"/>
    <col min="14338" max="14338" width="46.42578125" style="83" customWidth="1"/>
    <col min="14339" max="14339" width="10.140625" style="83" customWidth="1"/>
    <col min="14340" max="14340" width="8.85546875" style="83" customWidth="1"/>
    <col min="14341" max="14341" width="9.28515625" style="83" customWidth="1"/>
    <col min="14342" max="14346" width="16" style="83" customWidth="1"/>
    <col min="14347" max="14592" width="9.140625" style="83"/>
    <col min="14593" max="14593" width="42.42578125" style="83" customWidth="1"/>
    <col min="14594" max="14594" width="46.42578125" style="83" customWidth="1"/>
    <col min="14595" max="14595" width="10.140625" style="83" customWidth="1"/>
    <col min="14596" max="14596" width="8.85546875" style="83" customWidth="1"/>
    <col min="14597" max="14597" width="9.28515625" style="83" customWidth="1"/>
    <col min="14598" max="14602" width="16" style="83" customWidth="1"/>
    <col min="14603" max="14848" width="9.140625" style="83"/>
    <col min="14849" max="14849" width="42.42578125" style="83" customWidth="1"/>
    <col min="14850" max="14850" width="46.42578125" style="83" customWidth="1"/>
    <col min="14851" max="14851" width="10.140625" style="83" customWidth="1"/>
    <col min="14852" max="14852" width="8.85546875" style="83" customWidth="1"/>
    <col min="14853" max="14853" width="9.28515625" style="83" customWidth="1"/>
    <col min="14854" max="14858" width="16" style="83" customWidth="1"/>
    <col min="14859" max="15104" width="9.140625" style="83"/>
    <col min="15105" max="15105" width="42.42578125" style="83" customWidth="1"/>
    <col min="15106" max="15106" width="46.42578125" style="83" customWidth="1"/>
    <col min="15107" max="15107" width="10.140625" style="83" customWidth="1"/>
    <col min="15108" max="15108" width="8.85546875" style="83" customWidth="1"/>
    <col min="15109" max="15109" width="9.28515625" style="83" customWidth="1"/>
    <col min="15110" max="15114" width="16" style="83" customWidth="1"/>
    <col min="15115" max="15360" width="9.140625" style="83"/>
    <col min="15361" max="15361" width="42.42578125" style="83" customWidth="1"/>
    <col min="15362" max="15362" width="46.42578125" style="83" customWidth="1"/>
    <col min="15363" max="15363" width="10.140625" style="83" customWidth="1"/>
    <col min="15364" max="15364" width="8.85546875" style="83" customWidth="1"/>
    <col min="15365" max="15365" width="9.28515625" style="83" customWidth="1"/>
    <col min="15366" max="15370" width="16" style="83" customWidth="1"/>
    <col min="15371" max="15616" width="9.140625" style="83"/>
    <col min="15617" max="15617" width="42.42578125" style="83" customWidth="1"/>
    <col min="15618" max="15618" width="46.42578125" style="83" customWidth="1"/>
    <col min="15619" max="15619" width="10.140625" style="83" customWidth="1"/>
    <col min="15620" max="15620" width="8.85546875" style="83" customWidth="1"/>
    <col min="15621" max="15621" width="9.28515625" style="83" customWidth="1"/>
    <col min="15622" max="15626" width="16" style="83" customWidth="1"/>
    <col min="15627" max="15872" width="9.140625" style="83"/>
    <col min="15873" max="15873" width="42.42578125" style="83" customWidth="1"/>
    <col min="15874" max="15874" width="46.42578125" style="83" customWidth="1"/>
    <col min="15875" max="15875" width="10.140625" style="83" customWidth="1"/>
    <col min="15876" max="15876" width="8.85546875" style="83" customWidth="1"/>
    <col min="15877" max="15877" width="9.28515625" style="83" customWidth="1"/>
    <col min="15878" max="15882" width="16" style="83" customWidth="1"/>
    <col min="15883" max="16128" width="9.140625" style="83"/>
    <col min="16129" max="16129" width="42.42578125" style="83" customWidth="1"/>
    <col min="16130" max="16130" width="46.42578125" style="83" customWidth="1"/>
    <col min="16131" max="16131" width="10.140625" style="83" customWidth="1"/>
    <col min="16132" max="16132" width="8.85546875" style="83" customWidth="1"/>
    <col min="16133" max="16133" width="9.28515625" style="83" customWidth="1"/>
    <col min="16134" max="16138" width="16" style="83" customWidth="1"/>
    <col min="16139" max="16384" width="9.140625" style="83"/>
  </cols>
  <sheetData>
    <row r="1" spans="1:10" s="67" customFormat="1" ht="21.75" customHeight="1">
      <c r="A1" s="605" t="str">
        <f>'Elenco P.I.'!B2</f>
        <v>Comune di Arborea</v>
      </c>
      <c r="B1" s="606"/>
      <c r="C1" s="606"/>
      <c r="D1" s="606"/>
      <c r="E1" s="606"/>
      <c r="F1" s="606"/>
      <c r="G1" s="606"/>
      <c r="H1" s="606"/>
      <c r="I1" s="606"/>
      <c r="J1" s="607"/>
    </row>
    <row r="2" spans="1:10" s="67" customFormat="1" ht="19.5" customHeight="1">
      <c r="A2" s="68" t="s">
        <v>0</v>
      </c>
      <c r="B2" s="69"/>
      <c r="C2" s="70"/>
      <c r="D2" s="70"/>
      <c r="E2" s="70"/>
      <c r="F2" s="71" t="s">
        <v>225</v>
      </c>
      <c r="G2" s="71" t="s">
        <v>226</v>
      </c>
      <c r="H2" s="70"/>
      <c r="I2" s="71" t="s">
        <v>227</v>
      </c>
      <c r="J2" s="72"/>
    </row>
    <row r="3" spans="1:10" s="67" customFormat="1" ht="19.5" customHeight="1">
      <c r="A3" s="68" t="s">
        <v>228</v>
      </c>
      <c r="B3" s="73"/>
      <c r="C3" s="70"/>
      <c r="D3" s="70"/>
      <c r="E3" s="70"/>
      <c r="F3" s="74"/>
      <c r="G3" s="74"/>
      <c r="H3" s="70"/>
      <c r="I3" s="75">
        <v>2021</v>
      </c>
      <c r="J3" s="72"/>
    </row>
    <row r="4" spans="1:10" s="67" customFormat="1" ht="19.5" customHeight="1">
      <c r="A4" s="68" t="s">
        <v>229</v>
      </c>
      <c r="B4" s="76"/>
      <c r="C4" s="70"/>
      <c r="D4" s="70"/>
      <c r="E4" s="70"/>
      <c r="F4" s="70"/>
      <c r="G4" s="70"/>
      <c r="H4" s="70"/>
      <c r="I4" s="70"/>
      <c r="J4" s="72"/>
    </row>
    <row r="5" spans="1:10" ht="9.75" customHeight="1">
      <c r="A5" s="77"/>
      <c r="B5" s="78"/>
      <c r="C5" s="79"/>
      <c r="D5" s="79"/>
      <c r="E5" s="79"/>
      <c r="F5" s="79"/>
      <c r="G5" s="80"/>
      <c r="H5" s="81"/>
      <c r="I5" s="81"/>
      <c r="J5" s="82"/>
    </row>
    <row r="6" spans="1:10" ht="12.75" customHeight="1">
      <c r="A6" s="608" t="s">
        <v>230</v>
      </c>
      <c r="B6" s="608"/>
      <c r="C6" s="608"/>
      <c r="D6" s="608"/>
      <c r="E6" s="608"/>
      <c r="F6" s="610" t="s">
        <v>231</v>
      </c>
      <c r="G6" s="610"/>
      <c r="H6" s="610"/>
      <c r="I6" s="610"/>
      <c r="J6" s="610"/>
    </row>
    <row r="7" spans="1:10" ht="15.75" customHeight="1">
      <c r="A7" s="609"/>
      <c r="B7" s="609"/>
      <c r="C7" s="609"/>
      <c r="D7" s="609"/>
      <c r="E7" s="609"/>
      <c r="F7" s="401">
        <v>1</v>
      </c>
      <c r="G7" s="401">
        <v>2</v>
      </c>
      <c r="H7" s="401">
        <v>3</v>
      </c>
      <c r="I7" s="401">
        <v>4</v>
      </c>
      <c r="J7" s="401">
        <v>5</v>
      </c>
    </row>
    <row r="8" spans="1:10" ht="15.75" customHeight="1">
      <c r="A8" s="609"/>
      <c r="B8" s="609"/>
      <c r="C8" s="609"/>
      <c r="D8" s="609"/>
      <c r="E8" s="609"/>
      <c r="F8" s="85" t="s">
        <v>232</v>
      </c>
      <c r="G8" s="85" t="s">
        <v>233</v>
      </c>
      <c r="H8" s="86" t="s">
        <v>234</v>
      </c>
      <c r="I8" s="86" t="s">
        <v>235</v>
      </c>
      <c r="J8" s="86" t="s">
        <v>236</v>
      </c>
    </row>
    <row r="9" spans="1:10" ht="4.5" customHeight="1">
      <c r="A9" s="611"/>
      <c r="B9" s="611"/>
      <c r="C9" s="611"/>
      <c r="D9" s="611"/>
      <c r="E9" s="611"/>
      <c r="F9" s="611"/>
      <c r="G9" s="611"/>
      <c r="H9" s="611"/>
      <c r="I9" s="611"/>
      <c r="J9" s="611"/>
    </row>
    <row r="10" spans="1:10" ht="32.25" customHeight="1">
      <c r="A10" s="87" t="s">
        <v>237</v>
      </c>
      <c r="B10" s="87" t="s">
        <v>238</v>
      </c>
      <c r="C10" s="88" t="s">
        <v>239</v>
      </c>
      <c r="D10" s="88" t="s">
        <v>240</v>
      </c>
      <c r="E10" s="88" t="s">
        <v>241</v>
      </c>
      <c r="F10" s="88" t="s">
        <v>242</v>
      </c>
      <c r="G10" s="88" t="s">
        <v>57</v>
      </c>
      <c r="H10" s="88" t="s">
        <v>243</v>
      </c>
      <c r="I10" s="88" t="s">
        <v>244</v>
      </c>
      <c r="J10" s="88" t="s">
        <v>245</v>
      </c>
    </row>
    <row r="11" spans="1:10" ht="84" customHeight="1">
      <c r="A11" s="89" t="str">
        <f>Tecnico!B16</f>
        <v>Assicurare un'efficace acquisizione, gestione e programmazione delle risorse finanziarie dell'ente al fine di garantire la qualità dei servizi svolti e il rispetto dei piani e dei programmi della politica</v>
      </c>
      <c r="B11" s="90"/>
      <c r="C11" s="91"/>
      <c r="D11" s="92">
        <f t="shared" ref="D11:D20" si="0">E11/100</f>
        <v>0</v>
      </c>
      <c r="E11" s="93"/>
      <c r="F11" s="94" t="str">
        <f>IF(E11&lt;=20,"X","")</f>
        <v>X</v>
      </c>
      <c r="G11" s="94" t="str">
        <f>IF(AND(E11&gt;20,E11&lt;=50),"X","")</f>
        <v/>
      </c>
      <c r="H11" s="94" t="str">
        <f>IF(AND(E11&gt;50,E11&lt;=70),"X","")</f>
        <v/>
      </c>
      <c r="I11" s="94" t="str">
        <f>IF(AND(E11&gt;70,E11&lt;=90),"X","")</f>
        <v/>
      </c>
      <c r="J11" s="94" t="str">
        <f>IF(AND(E11&gt;90,E11&lt;=100),"X","")</f>
        <v/>
      </c>
    </row>
    <row r="12" spans="1:10" ht="104.25" customHeight="1">
      <c r="A12" s="89" t="str">
        <f>Tecnico!B17</f>
        <v>Attuazione delle misure previste dalla normativa  e del PTPC dell'ente in materia di Anticorruzione</v>
      </c>
      <c r="B12" s="96"/>
      <c r="C12" s="91"/>
      <c r="D12" s="92">
        <f t="shared" si="0"/>
        <v>0</v>
      </c>
      <c r="E12" s="93"/>
      <c r="F12" s="94" t="str">
        <f t="shared" ref="F12:F20" si="1">IF(E12&lt;=20,"X","")</f>
        <v>X</v>
      </c>
      <c r="G12" s="94" t="str">
        <f t="shared" ref="G12:G20" si="2">IF(AND(E12&gt;20,E12&lt;=50),"X","")</f>
        <v/>
      </c>
      <c r="H12" s="94" t="str">
        <f t="shared" ref="H12:H20" si="3">IF(AND(E12&gt;50,E12&lt;=70),"X","")</f>
        <v/>
      </c>
      <c r="I12" s="94" t="str">
        <f t="shared" ref="I12:I20" si="4">IF(AND(E12&gt;70,E12&lt;=90),"X","")</f>
        <v/>
      </c>
      <c r="J12" s="94" t="str">
        <f t="shared" ref="J12:J20" si="5">IF(AND(E12&gt;90,E12&lt;=100),"X","")</f>
        <v/>
      </c>
    </row>
    <row r="13" spans="1:10" ht="68.25" customHeight="1">
      <c r="A13" s="89" t="str">
        <f>Tecnico!B18</f>
        <v xml:space="preserve">Attuazione delle misure previste dalla normativa  dell'ente in materia di trasparenza </v>
      </c>
      <c r="B13" s="96"/>
      <c r="C13" s="93"/>
      <c r="D13" s="92">
        <f t="shared" si="0"/>
        <v>0</v>
      </c>
      <c r="E13" s="93"/>
      <c r="F13" s="94" t="str">
        <f t="shared" si="1"/>
        <v>X</v>
      </c>
      <c r="G13" s="94" t="str">
        <f t="shared" si="2"/>
        <v/>
      </c>
      <c r="H13" s="94" t="str">
        <f t="shared" si="3"/>
        <v/>
      </c>
      <c r="I13" s="94" t="str">
        <f t="shared" si="4"/>
        <v/>
      </c>
      <c r="J13" s="94" t="str">
        <f t="shared" si="5"/>
        <v/>
      </c>
    </row>
    <row r="14" spans="1:10" ht="75" customHeight="1">
      <c r="A14" s="89" t="str">
        <f>Tecnico!B19</f>
        <v>Assicurare un elevato standard degli atti amministrativi finalizzato a garantire la legittimità, regolarità e correttezza dell’azione amministrativa nonche di regolarità contabile degli atti mediante l'attuazione dei controlli cosi come previsto nel numero e con le modalità programmate nel regolamento sui controlli interni adottato dall'ente.</v>
      </c>
      <c r="B14" s="96"/>
      <c r="C14" s="93"/>
      <c r="D14" s="92">
        <f t="shared" si="0"/>
        <v>0</v>
      </c>
      <c r="E14" s="93"/>
      <c r="F14" s="94" t="str">
        <f t="shared" si="1"/>
        <v>X</v>
      </c>
      <c r="G14" s="94" t="str">
        <f t="shared" si="2"/>
        <v/>
      </c>
      <c r="H14" s="94" t="str">
        <f t="shared" si="3"/>
        <v/>
      </c>
      <c r="I14" s="94" t="str">
        <f t="shared" si="4"/>
        <v/>
      </c>
      <c r="J14" s="94" t="str">
        <f t="shared" si="5"/>
        <v/>
      </c>
    </row>
    <row r="15" spans="1:10" ht="80.25" customHeight="1">
      <c r="A15" s="89" t="str">
        <f>Tecnico!B20</f>
        <v>Informatizzazione</v>
      </c>
      <c r="B15" s="96"/>
      <c r="C15" s="93"/>
      <c r="D15" s="92">
        <f t="shared" si="0"/>
        <v>0</v>
      </c>
      <c r="E15" s="93"/>
      <c r="F15" s="94" t="str">
        <f t="shared" si="1"/>
        <v>X</v>
      </c>
      <c r="G15" s="94" t="str">
        <f t="shared" si="2"/>
        <v/>
      </c>
      <c r="H15" s="94" t="str">
        <f t="shared" si="3"/>
        <v/>
      </c>
      <c r="I15" s="94" t="str">
        <f t="shared" si="4"/>
        <v/>
      </c>
      <c r="J15" s="94" t="str">
        <f t="shared" si="5"/>
        <v/>
      </c>
    </row>
    <row r="16" spans="1:10" ht="89.25" hidden="1" customHeight="1">
      <c r="A16" s="89">
        <f>Tecnico!B21</f>
        <v>0</v>
      </c>
      <c r="B16" s="96"/>
      <c r="C16" s="93"/>
      <c r="D16" s="92">
        <f t="shared" si="0"/>
        <v>0</v>
      </c>
      <c r="E16" s="93"/>
      <c r="F16" s="94" t="str">
        <f t="shared" si="1"/>
        <v>X</v>
      </c>
      <c r="G16" s="94" t="str">
        <f t="shared" si="2"/>
        <v/>
      </c>
      <c r="H16" s="94" t="str">
        <f t="shared" si="3"/>
        <v/>
      </c>
      <c r="I16" s="94" t="str">
        <f t="shared" si="4"/>
        <v/>
      </c>
      <c r="J16" s="94" t="str">
        <f t="shared" si="5"/>
        <v/>
      </c>
    </row>
    <row r="17" spans="1:10" ht="78" hidden="1" customHeight="1">
      <c r="A17" s="89">
        <f>Tecnico!B22</f>
        <v>0</v>
      </c>
      <c r="B17" s="89"/>
      <c r="C17" s="93"/>
      <c r="D17" s="92">
        <f t="shared" si="0"/>
        <v>0</v>
      </c>
      <c r="E17" s="93"/>
      <c r="F17" s="94" t="str">
        <f t="shared" si="1"/>
        <v>X</v>
      </c>
      <c r="G17" s="94" t="str">
        <f t="shared" si="2"/>
        <v/>
      </c>
      <c r="H17" s="94" t="str">
        <f t="shared" si="3"/>
        <v/>
      </c>
      <c r="I17" s="94" t="str">
        <f t="shared" si="4"/>
        <v/>
      </c>
      <c r="J17" s="94" t="str">
        <f t="shared" si="5"/>
        <v/>
      </c>
    </row>
    <row r="18" spans="1:10" ht="26.25" hidden="1" customHeight="1">
      <c r="A18" s="89">
        <f>Tecnico!B23</f>
        <v>0</v>
      </c>
      <c r="B18" s="96"/>
      <c r="C18" s="93"/>
      <c r="D18" s="92">
        <f t="shared" si="0"/>
        <v>0</v>
      </c>
      <c r="E18" s="93"/>
      <c r="F18" s="94" t="str">
        <f t="shared" si="1"/>
        <v>X</v>
      </c>
      <c r="G18" s="94" t="str">
        <f t="shared" si="2"/>
        <v/>
      </c>
      <c r="H18" s="94" t="str">
        <f t="shared" si="3"/>
        <v/>
      </c>
      <c r="I18" s="94" t="str">
        <f t="shared" si="4"/>
        <v/>
      </c>
      <c r="J18" s="94" t="str">
        <f t="shared" si="5"/>
        <v/>
      </c>
    </row>
    <row r="19" spans="1:10" ht="26.25" hidden="1" customHeight="1">
      <c r="A19" s="89">
        <f>Tecnico!B24</f>
        <v>0</v>
      </c>
      <c r="B19" s="96"/>
      <c r="C19" s="93"/>
      <c r="D19" s="92">
        <f t="shared" si="0"/>
        <v>0</v>
      </c>
      <c r="E19" s="93"/>
      <c r="F19" s="94" t="str">
        <f t="shared" si="1"/>
        <v>X</v>
      </c>
      <c r="G19" s="94" t="str">
        <f t="shared" si="2"/>
        <v/>
      </c>
      <c r="H19" s="94" t="str">
        <f t="shared" si="3"/>
        <v/>
      </c>
      <c r="I19" s="94" t="str">
        <f t="shared" si="4"/>
        <v/>
      </c>
      <c r="J19" s="94" t="str">
        <f t="shared" si="5"/>
        <v/>
      </c>
    </row>
    <row r="20" spans="1:10" ht="26.25" hidden="1" customHeight="1">
      <c r="A20" s="89">
        <f>Tecnico!B25</f>
        <v>0</v>
      </c>
      <c r="B20" s="96"/>
      <c r="C20" s="93"/>
      <c r="D20" s="92">
        <f t="shared" si="0"/>
        <v>0</v>
      </c>
      <c r="E20" s="93"/>
      <c r="F20" s="94" t="str">
        <f t="shared" si="1"/>
        <v>X</v>
      </c>
      <c r="G20" s="94" t="str">
        <f t="shared" si="2"/>
        <v/>
      </c>
      <c r="H20" s="94" t="str">
        <f t="shared" si="3"/>
        <v/>
      </c>
      <c r="I20" s="94" t="str">
        <f t="shared" si="4"/>
        <v/>
      </c>
      <c r="J20" s="94" t="str">
        <f t="shared" si="5"/>
        <v/>
      </c>
    </row>
    <row r="21" spans="1:10">
      <c r="A21" s="97" t="s">
        <v>246</v>
      </c>
      <c r="B21" s="98" t="str">
        <f>IF(C21=60,"Pesatura Adeguata","Pesatura Inadeguata")</f>
        <v>Pesatura Inadeguata</v>
      </c>
      <c r="C21" s="99">
        <f>SUM(C11:C20)</f>
        <v>0</v>
      </c>
      <c r="D21" s="99"/>
      <c r="E21" s="100" t="e">
        <f>SUM(G21:J21)/C21</f>
        <v>#DIV/0!</v>
      </c>
      <c r="F21" s="101"/>
      <c r="G21" s="102">
        <f>IF(G11="x",C11*D11)+IF(G12="x",C12*D12)+IF(G13="x",C13*D13)+IF(G14="x",C14*D14)+IF(G15="x",C15*D15)+IF(G16="x",C16*D16)+IF(G17="x",C17*D17)+IF(G18="x",C18*D18)+IF(G19="x",C19*D19)+IF(G20="x",C20*D20)</f>
        <v>0</v>
      </c>
      <c r="H21" s="102">
        <f>IF(H11="x",C11*D11)+IF(H12="x",C12*D12)+IF(H13="x",C13*D13)+IF(H14="x",C14*D14)+IF(H15="x",C15*D15)+IF(H16="x",C16*D16)+IF(H17="x",C17*D17)+IF(H18="x",C18*D18)+IF(H19="x",C19*D19)+IF(H20="x",C20*D20)</f>
        <v>0</v>
      </c>
      <c r="I21" s="102">
        <f>IF(I11="x",C11*D11)+IF(I12="x",C12*D12)+IF(I13="x",C13*D13)+IF(I14="x",C14*D14)+IF(I15="x",C15*D15)+IF(I16="x",C16*D16)+IF(I17="x",C17*D17)+IF(I18="x",C18*D18)+IF(I19="x",C19*D19)+IF(I20="x",C20*D20)</f>
        <v>0</v>
      </c>
      <c r="J21" s="102">
        <f>IF(J11="x",C11*D11)+IF(J12="x",C12*D12)+IF(J13="x",C13*D13)+IF(J14="x",C14*D14)+IF(J15="x",C15*D15)+IF(J16="x",C16*D16)+IF(J17="x",C17*D17)+IF(J18="x",C18*D18)+IF(J19="x",C19*D19)+IF(J19="x",C19*D19)</f>
        <v>0</v>
      </c>
    </row>
    <row r="22" spans="1:10" ht="3" customHeight="1">
      <c r="A22" s="611"/>
      <c r="B22" s="612"/>
      <c r="C22" s="612"/>
      <c r="D22" s="402"/>
      <c r="E22" s="611"/>
      <c r="F22" s="612"/>
      <c r="G22" s="612"/>
      <c r="H22" s="611"/>
      <c r="I22" s="612"/>
      <c r="J22" s="612"/>
    </row>
    <row r="23" spans="1:10" ht="42" customHeight="1">
      <c r="A23" s="87" t="s">
        <v>247</v>
      </c>
      <c r="B23" s="87" t="s">
        <v>238</v>
      </c>
      <c r="C23" s="88" t="s">
        <v>239</v>
      </c>
      <c r="D23" s="88" t="s">
        <v>240</v>
      </c>
      <c r="E23" s="88" t="s">
        <v>241</v>
      </c>
      <c r="F23" s="88" t="s">
        <v>242</v>
      </c>
      <c r="G23" s="88" t="s">
        <v>57</v>
      </c>
      <c r="H23" s="88" t="s">
        <v>243</v>
      </c>
      <c r="I23" s="88" t="s">
        <v>244</v>
      </c>
      <c r="J23" s="88" t="s">
        <v>245</v>
      </c>
    </row>
    <row r="24" spans="1:10" s="105" customFormat="1" ht="28.5" customHeight="1">
      <c r="A24" s="96" t="str">
        <f>Tecnico!B32</f>
        <v>Garantire il controllo effettivo da parte della stazione appaltante sull’esecuzione delle prestazioni</v>
      </c>
      <c r="B24" s="95"/>
      <c r="C24" s="104">
        <v>20</v>
      </c>
      <c r="D24" s="92">
        <f>E24/100</f>
        <v>0</v>
      </c>
      <c r="E24" s="93"/>
      <c r="F24" s="94" t="str">
        <f t="shared" ref="F24:F34" si="6">IF(E24&lt;=20,"X","")</f>
        <v>X</v>
      </c>
      <c r="G24" s="94" t="str">
        <f t="shared" ref="G24:G34" si="7">IF(AND(E24&gt;20,E24&lt;=50),"X","")</f>
        <v/>
      </c>
      <c r="H24" s="94" t="str">
        <f t="shared" ref="H24:H34" si="8">IF(AND(E24&gt;50,E24&lt;=70),"X","")</f>
        <v/>
      </c>
      <c r="I24" s="94" t="str">
        <f t="shared" ref="I24:I34" si="9">IF(AND(E24&gt;70,E24&lt;=90),"X","")</f>
        <v/>
      </c>
      <c r="J24" s="94" t="str">
        <f>IF(AND(E24&gt;90,E24&lt;=100),"X","")</f>
        <v/>
      </c>
    </row>
    <row r="25" spans="1:10" s="105" customFormat="1" ht="21.75" customHeight="1">
      <c r="A25" s="96"/>
      <c r="B25" s="96"/>
      <c r="C25" s="104"/>
      <c r="D25" s="92">
        <f t="shared" ref="D25:D31" si="10">E25/100</f>
        <v>0</v>
      </c>
      <c r="E25" s="93"/>
      <c r="F25" s="94" t="str">
        <f t="shared" si="6"/>
        <v>X</v>
      </c>
      <c r="G25" s="94" t="str">
        <f t="shared" si="7"/>
        <v/>
      </c>
      <c r="H25" s="94" t="str">
        <f t="shared" si="8"/>
        <v/>
      </c>
      <c r="I25" s="94" t="str">
        <f t="shared" si="9"/>
        <v/>
      </c>
      <c r="J25" s="94" t="str">
        <f t="shared" ref="J25:J31" si="11">IF(AND(E25&gt;90,E25&lt;=100),"X","")</f>
        <v/>
      </c>
    </row>
    <row r="26" spans="1:10" s="105" customFormat="1" ht="27" customHeight="1">
      <c r="A26" s="96"/>
      <c r="B26" s="96"/>
      <c r="C26" s="104"/>
      <c r="D26" s="92">
        <f t="shared" si="10"/>
        <v>0</v>
      </c>
      <c r="E26" s="93"/>
      <c r="F26" s="94" t="str">
        <f t="shared" si="6"/>
        <v>X</v>
      </c>
      <c r="G26" s="94" t="str">
        <f t="shared" si="7"/>
        <v/>
      </c>
      <c r="H26" s="94" t="str">
        <f t="shared" si="8"/>
        <v/>
      </c>
      <c r="I26" s="94" t="str">
        <f t="shared" si="9"/>
        <v/>
      </c>
      <c r="J26" s="94" t="str">
        <f t="shared" si="11"/>
        <v/>
      </c>
    </row>
    <row r="27" spans="1:10" s="105" customFormat="1" ht="27" customHeight="1">
      <c r="A27" s="96"/>
      <c r="B27" s="96"/>
      <c r="C27" s="104"/>
      <c r="D27" s="92">
        <f t="shared" si="10"/>
        <v>0</v>
      </c>
      <c r="E27" s="93"/>
      <c r="F27" s="94" t="str">
        <f t="shared" si="6"/>
        <v>X</v>
      </c>
      <c r="G27" s="94" t="str">
        <f t="shared" si="7"/>
        <v/>
      </c>
      <c r="H27" s="94" t="str">
        <f t="shared" si="8"/>
        <v/>
      </c>
      <c r="I27" s="94" t="str">
        <f t="shared" si="9"/>
        <v/>
      </c>
      <c r="J27" s="94" t="str">
        <f t="shared" si="11"/>
        <v/>
      </c>
    </row>
    <row r="28" spans="1:10" s="105" customFormat="1" ht="27" customHeight="1">
      <c r="A28" s="96"/>
      <c r="B28" s="96"/>
      <c r="C28" s="106"/>
      <c r="D28" s="92">
        <f t="shared" si="10"/>
        <v>0</v>
      </c>
      <c r="E28" s="93"/>
      <c r="F28" s="94" t="str">
        <f t="shared" si="6"/>
        <v>X</v>
      </c>
      <c r="G28" s="94" t="str">
        <f t="shared" si="7"/>
        <v/>
      </c>
      <c r="H28" s="94" t="str">
        <f t="shared" si="8"/>
        <v/>
      </c>
      <c r="I28" s="94" t="str">
        <f t="shared" si="9"/>
        <v/>
      </c>
      <c r="J28" s="94" t="str">
        <f t="shared" si="11"/>
        <v/>
      </c>
    </row>
    <row r="29" spans="1:10" s="105" customFormat="1" ht="27" customHeight="1">
      <c r="A29" s="96"/>
      <c r="B29" s="96"/>
      <c r="C29" s="106"/>
      <c r="D29" s="92">
        <f t="shared" si="10"/>
        <v>0</v>
      </c>
      <c r="E29" s="93"/>
      <c r="F29" s="94" t="str">
        <f t="shared" si="6"/>
        <v>X</v>
      </c>
      <c r="G29" s="94" t="str">
        <f t="shared" si="7"/>
        <v/>
      </c>
      <c r="H29" s="94" t="str">
        <f t="shared" si="8"/>
        <v/>
      </c>
      <c r="I29" s="94" t="str">
        <f t="shared" si="9"/>
        <v/>
      </c>
      <c r="J29" s="94" t="str">
        <f t="shared" si="11"/>
        <v/>
      </c>
    </row>
    <row r="30" spans="1:10" s="105" customFormat="1" ht="27" customHeight="1">
      <c r="A30" s="96"/>
      <c r="B30" s="96"/>
      <c r="C30" s="106"/>
      <c r="D30" s="92">
        <f t="shared" si="10"/>
        <v>0</v>
      </c>
      <c r="E30" s="93"/>
      <c r="F30" s="94" t="str">
        <f t="shared" si="6"/>
        <v>X</v>
      </c>
      <c r="G30" s="94" t="str">
        <f t="shared" si="7"/>
        <v/>
      </c>
      <c r="H30" s="94" t="str">
        <f t="shared" si="8"/>
        <v/>
      </c>
      <c r="I30" s="94" t="str">
        <f t="shared" si="9"/>
        <v/>
      </c>
      <c r="J30" s="94" t="str">
        <f t="shared" si="11"/>
        <v/>
      </c>
    </row>
    <row r="31" spans="1:10" s="105" customFormat="1" ht="27" customHeight="1">
      <c r="A31" s="96"/>
      <c r="B31" s="96"/>
      <c r="C31" s="106"/>
      <c r="D31" s="92">
        <f t="shared" si="10"/>
        <v>0</v>
      </c>
      <c r="E31" s="93"/>
      <c r="F31" s="94" t="str">
        <f t="shared" si="6"/>
        <v>X</v>
      </c>
      <c r="G31" s="94" t="str">
        <f t="shared" si="7"/>
        <v/>
      </c>
      <c r="H31" s="94" t="str">
        <f t="shared" si="8"/>
        <v/>
      </c>
      <c r="I31" s="94" t="str">
        <f t="shared" si="9"/>
        <v/>
      </c>
      <c r="J31" s="94" t="str">
        <f t="shared" si="11"/>
        <v/>
      </c>
    </row>
    <row r="32" spans="1:10" ht="42" customHeight="1">
      <c r="A32" s="401" t="s">
        <v>248</v>
      </c>
      <c r="B32" s="401" t="s">
        <v>249</v>
      </c>
      <c r="C32" s="88" t="s">
        <v>239</v>
      </c>
      <c r="D32" s="88" t="s">
        <v>240</v>
      </c>
      <c r="E32" s="88" t="s">
        <v>241</v>
      </c>
      <c r="F32" s="107" t="s">
        <v>250</v>
      </c>
      <c r="G32" s="107" t="s">
        <v>251</v>
      </c>
      <c r="H32" s="107" t="s">
        <v>252</v>
      </c>
      <c r="I32" s="107" t="s">
        <v>253</v>
      </c>
      <c r="J32" s="107" t="s">
        <v>254</v>
      </c>
    </row>
    <row r="33" spans="1:11" s="105" customFormat="1" ht="49.5" customHeight="1">
      <c r="A33" s="96" t="s">
        <v>317</v>
      </c>
      <c r="B33" s="96" t="s">
        <v>377</v>
      </c>
      <c r="C33" s="106">
        <v>10</v>
      </c>
      <c r="D33" s="92">
        <f>E33/100</f>
        <v>0</v>
      </c>
      <c r="E33" s="93"/>
      <c r="F33" s="94" t="str">
        <f t="shared" si="6"/>
        <v>X</v>
      </c>
      <c r="G33" s="94" t="str">
        <f t="shared" si="7"/>
        <v/>
      </c>
      <c r="H33" s="94" t="str">
        <f t="shared" si="8"/>
        <v/>
      </c>
      <c r="I33" s="94" t="str">
        <f t="shared" si="9"/>
        <v/>
      </c>
      <c r="J33" s="94" t="str">
        <f t="shared" ref="J33:J39" si="12">IF(AND(E33&gt;90,E33&lt;=100),"X","")</f>
        <v/>
      </c>
    </row>
    <row r="34" spans="1:11" s="105" customFormat="1" ht="18.75" customHeight="1">
      <c r="A34" s="96"/>
      <c r="B34" s="96"/>
      <c r="C34" s="106"/>
      <c r="D34" s="92">
        <f t="shared" ref="D34:D39" si="13">E34/100</f>
        <v>0</v>
      </c>
      <c r="E34" s="93"/>
      <c r="F34" s="94" t="str">
        <f t="shared" si="6"/>
        <v>X</v>
      </c>
      <c r="G34" s="94" t="str">
        <f t="shared" si="7"/>
        <v/>
      </c>
      <c r="H34" s="94" t="str">
        <f t="shared" si="8"/>
        <v/>
      </c>
      <c r="I34" s="94" t="str">
        <f t="shared" si="9"/>
        <v/>
      </c>
      <c r="J34" s="94" t="str">
        <f t="shared" si="12"/>
        <v/>
      </c>
    </row>
    <row r="35" spans="1:11" s="105" customFormat="1" ht="18.75" customHeight="1">
      <c r="A35" s="96"/>
      <c r="B35" s="96"/>
      <c r="C35" s="106"/>
      <c r="D35" s="92">
        <f t="shared" si="13"/>
        <v>0</v>
      </c>
      <c r="E35" s="93"/>
      <c r="F35" s="94" t="str">
        <f>IF(E35&lt;=20,"X","")</f>
        <v>X</v>
      </c>
      <c r="G35" s="94" t="str">
        <f>IF(AND(E35&gt;20,E35&lt;=50),"X","")</f>
        <v/>
      </c>
      <c r="H35" s="94" t="str">
        <f>IF(AND(E35&gt;50,E35&lt;=70),"X","")</f>
        <v/>
      </c>
      <c r="I35" s="94" t="str">
        <f>IF(AND(E35&gt;70,E35&lt;=90),"X","")</f>
        <v/>
      </c>
      <c r="J35" s="94" t="str">
        <f t="shared" si="12"/>
        <v/>
      </c>
    </row>
    <row r="36" spans="1:11" s="105" customFormat="1" ht="18.75" customHeight="1">
      <c r="A36" s="96"/>
      <c r="B36" s="96"/>
      <c r="C36" s="106"/>
      <c r="D36" s="92">
        <f t="shared" si="13"/>
        <v>0</v>
      </c>
      <c r="E36" s="93"/>
      <c r="F36" s="94" t="str">
        <f>IF(E36&lt;=20,"X","")</f>
        <v>X</v>
      </c>
      <c r="G36" s="94" t="str">
        <f>IF(AND(E36&gt;20,E36&lt;=50),"X","")</f>
        <v/>
      </c>
      <c r="H36" s="94" t="str">
        <f>IF(AND(E36&gt;50,E36&lt;=70),"X","")</f>
        <v/>
      </c>
      <c r="I36" s="94" t="str">
        <f>IF(AND(E36&gt;70,E36&lt;=90),"X","")</f>
        <v/>
      </c>
      <c r="J36" s="94" t="str">
        <f t="shared" si="12"/>
        <v/>
      </c>
    </row>
    <row r="37" spans="1:11" s="105" customFormat="1" ht="18.75" customHeight="1">
      <c r="A37" s="96"/>
      <c r="B37" s="96"/>
      <c r="C37" s="106"/>
      <c r="D37" s="92">
        <f t="shared" si="13"/>
        <v>0</v>
      </c>
      <c r="E37" s="93"/>
      <c r="F37" s="94" t="str">
        <f>IF(E37&lt;=20,"X","")</f>
        <v>X</v>
      </c>
      <c r="G37" s="94" t="str">
        <f>IF(AND(E37&gt;20,E37&lt;=50),"X","")</f>
        <v/>
      </c>
      <c r="H37" s="94" t="str">
        <f>IF(AND(E37&gt;50,E37&lt;=70),"X","")</f>
        <v/>
      </c>
      <c r="I37" s="94" t="str">
        <f>IF(AND(E37&gt;70,E37&lt;=90),"X","")</f>
        <v/>
      </c>
      <c r="J37" s="94" t="str">
        <f t="shared" si="12"/>
        <v/>
      </c>
    </row>
    <row r="38" spans="1:11" s="105" customFormat="1" ht="18.75" customHeight="1">
      <c r="A38" s="96"/>
      <c r="B38" s="96"/>
      <c r="C38" s="106"/>
      <c r="D38" s="92">
        <f t="shared" si="13"/>
        <v>0</v>
      </c>
      <c r="E38" s="93"/>
      <c r="F38" s="94" t="str">
        <f>IF(E38&lt;=20,"X","")</f>
        <v>X</v>
      </c>
      <c r="G38" s="94" t="str">
        <f>IF(AND(E38&gt;20,E38&lt;=50),"X","")</f>
        <v/>
      </c>
      <c r="H38" s="94" t="str">
        <f>IF(AND(E38&gt;50,E38&lt;=70),"X","")</f>
        <v/>
      </c>
      <c r="I38" s="94" t="str">
        <f>IF(AND(E38&gt;70,E38&lt;=90),"X","")</f>
        <v/>
      </c>
      <c r="J38" s="94" t="str">
        <f t="shared" si="12"/>
        <v/>
      </c>
    </row>
    <row r="39" spans="1:11" s="105" customFormat="1" ht="18.75" customHeight="1">
      <c r="A39" s="96"/>
      <c r="B39" s="96"/>
      <c r="C39" s="106"/>
      <c r="D39" s="92">
        <f t="shared" si="13"/>
        <v>0</v>
      </c>
      <c r="E39" s="93"/>
      <c r="F39" s="94" t="str">
        <f>IF(E39&lt;=20,"X","")</f>
        <v>X</v>
      </c>
      <c r="G39" s="94" t="str">
        <f>IF(AND(E39&gt;20,E39&lt;=50),"X","")</f>
        <v/>
      </c>
      <c r="H39" s="94" t="str">
        <f>IF(AND(E39&gt;50,E39&lt;=70),"X","")</f>
        <v/>
      </c>
      <c r="I39" s="94" t="str">
        <f>IF(AND(E39&gt;70,E39&lt;=90),"X","")</f>
        <v/>
      </c>
      <c r="J39" s="94" t="str">
        <f t="shared" si="12"/>
        <v/>
      </c>
    </row>
    <row r="40" spans="1:11" ht="25.5">
      <c r="A40" s="97" t="s">
        <v>255</v>
      </c>
      <c r="B40" s="98" t="str">
        <f>IF(C40=40,"Pesatura Adeguata","Pesatura Inadeguata")</f>
        <v>Pesatura Inadeguata</v>
      </c>
      <c r="C40" s="106">
        <f>SUM(C24:C35)</f>
        <v>30</v>
      </c>
      <c r="D40" s="401"/>
      <c r="E40" s="100">
        <f>SUM(G40:J40)/C40</f>
        <v>0</v>
      </c>
      <c r="F40" s="108"/>
      <c r="G40" s="109">
        <f>IF(G24="x",C24*D24)+IF(G25="x",C25*D25)+IF(G26="x",C26*D26)+IF(G27="x",C27*D27)+IF(G28="x",C28*D28)+IF(G29="x",C29*D29)+IF(G30="x",C30*D30)+IF(G31="x",C31*D31)+IF(G33="x",C33*D33)+IF(G34="x",C34*D34)+IF(G35="x",C35*D35)+IF(G36="x",C36*D36)+IF(G37="x",C37*D37)+IF(G38="x",C38*D38)+IF(G39="x",C39*D39)</f>
        <v>0</v>
      </c>
      <c r="H40" s="109">
        <f>IF(H24="x",C24*D24)+IF(H25="x",C25*D25)+IF(H26="x",C26*D26)+IF(H27="x",C27*D27)+IF(H28="x",C28*D28)+IF(H29="x",C29*D29)+IF(H30="x",C30*D30)+IF(H31="x",C31*D31)+IF(H33="x",C33*D33)+IF(H34="x",C34*D34)+IF(H35="x",C35*D35)+IF(H36="x",C36*D36)+IF(H37="x",C37*D37)+IF(H38="x",C38*D38)+IF(H39="x",C39*D39)</f>
        <v>0</v>
      </c>
      <c r="I40" s="109">
        <f>IF(I24="x",C24*D24)+IF(I25="x",C25*D25)+IF(I26="x",C26*D26)+IF(I27="x",C27*D27)+IF(I28="x",C28*D28)+IF(I29="x",C29*D29)+IF(I30="x",C30*D30)+IF(I31="x",C31*D31)+IF(I33="x",C33*D33)+IF(I34="x",C34*D34)+IF(I35="x",C35*D35)+IF(I36="x",C36*D36)+IF(I37="x",C37*D37)+IF(I38="x",C38*D38)+IF(I39="x",C39*D39)</f>
        <v>0</v>
      </c>
      <c r="J40" s="109">
        <f>IF(J24="x",C24*D24)+IF(J25="x",C25*D25)+IF(J26="x",C26*D26)+IF(J27="x",C27*D27)+IF(J28="x",C28*D28)+IF(J29="x",C29*D29)+IF(J30="x",C30*D30)+IF(J31="x",C31*D31)+IF(J33="x",C33*D33)+IF(J34="x",C34*D34)+IF(J35="x",C35*D35)+IF(J36="x",C36*D36)+IF(J37="x",C37*D37)+IF(J38="x",C38*D38)+IF(J39="x",C39*D39)</f>
        <v>0</v>
      </c>
    </row>
    <row r="41" spans="1:11" s="117" customFormat="1" ht="18" customHeight="1">
      <c r="A41" s="110"/>
      <c r="B41" s="111"/>
      <c r="C41" s="112"/>
      <c r="D41" s="112" t="s">
        <v>256</v>
      </c>
      <c r="E41" s="113"/>
      <c r="F41" s="114"/>
      <c r="G41" s="114"/>
      <c r="H41" s="114"/>
      <c r="I41" s="114"/>
      <c r="J41" s="115"/>
      <c r="K41" s="116"/>
    </row>
    <row r="42" spans="1:11" ht="16.5" customHeight="1">
      <c r="A42" s="601" t="s">
        <v>257</v>
      </c>
      <c r="B42" s="602"/>
      <c r="C42" s="99">
        <f>SUM(G21:J21)</f>
        <v>0</v>
      </c>
      <c r="D42" s="118">
        <f>C42/60</f>
        <v>0</v>
      </c>
      <c r="E42" s="119"/>
      <c r="F42" s="120"/>
      <c r="G42" s="120"/>
      <c r="H42" s="120"/>
      <c r="I42" s="120"/>
      <c r="J42" s="121"/>
      <c r="K42" s="122"/>
    </row>
    <row r="43" spans="1:11" ht="17.25" customHeight="1">
      <c r="A43" s="123" t="s">
        <v>200</v>
      </c>
      <c r="B43" s="124"/>
      <c r="C43" s="125"/>
      <c r="D43" s="125"/>
      <c r="E43" s="603" t="s">
        <v>258</v>
      </c>
      <c r="F43" s="603"/>
      <c r="G43" s="604"/>
      <c r="H43" s="126">
        <f>C42+C44</f>
        <v>0</v>
      </c>
      <c r="I43" s="125" t="s">
        <v>259</v>
      </c>
      <c r="J43" s="127"/>
      <c r="K43" s="122"/>
    </row>
    <row r="44" spans="1:11" ht="16.5" customHeight="1">
      <c r="A44" s="601" t="s">
        <v>260</v>
      </c>
      <c r="B44" s="602"/>
      <c r="C44" s="99">
        <f>SUM(F40:J40)</f>
        <v>0</v>
      </c>
      <c r="D44" s="118" t="s">
        <v>256</v>
      </c>
      <c r="E44" s="119"/>
      <c r="F44" s="120"/>
      <c r="G44" s="120"/>
      <c r="H44" s="120"/>
      <c r="I44" s="120"/>
      <c r="J44" s="121"/>
      <c r="K44" s="122"/>
    </row>
    <row r="45" spans="1:11" ht="26.25" customHeight="1">
      <c r="A45" s="128"/>
      <c r="B45" s="129"/>
      <c r="C45" s="129"/>
      <c r="D45" s="129"/>
      <c r="E45" s="130"/>
      <c r="F45" s="131"/>
      <c r="G45" s="131"/>
      <c r="H45" s="131"/>
      <c r="I45" s="131"/>
      <c r="J45" s="132"/>
      <c r="K45" s="122"/>
    </row>
  </sheetData>
  <mergeCells count="10">
    <mergeCell ref="A42:B42"/>
    <mergeCell ref="E43:G43"/>
    <mergeCell ref="A44:B44"/>
    <mergeCell ref="A1:J1"/>
    <mergeCell ref="A6:E8"/>
    <mergeCell ref="F6:J6"/>
    <mergeCell ref="A9:J9"/>
    <mergeCell ref="A22:C22"/>
    <mergeCell ref="E22:G22"/>
    <mergeCell ref="H22:J22"/>
  </mergeCells>
  <conditionalFormatting sqref="B21 B40:B41">
    <cfRule type="cellIs" dxfId="92" priority="31" stopIfTrue="1" operator="equal">
      <formula>"Pesatura Inadeguata"</formula>
    </cfRule>
  </conditionalFormatting>
  <conditionalFormatting sqref="F11">
    <cfRule type="cellIs" dxfId="91" priority="30" stopIfTrue="1" operator="equal">
      <formula>"x"</formula>
    </cfRule>
  </conditionalFormatting>
  <conditionalFormatting sqref="G11">
    <cfRule type="cellIs" dxfId="90" priority="27" stopIfTrue="1" operator="equal">
      <formula>"x"</formula>
    </cfRule>
    <cfRule type="cellIs" dxfId="89" priority="29" stopIfTrue="1" operator="equal">
      <formula>"x"</formula>
    </cfRule>
  </conditionalFormatting>
  <conditionalFormatting sqref="H11">
    <cfRule type="cellIs" dxfId="88" priority="28" stopIfTrue="1" operator="equal">
      <formula>"x"</formula>
    </cfRule>
  </conditionalFormatting>
  <conditionalFormatting sqref="I11">
    <cfRule type="cellIs" dxfId="87" priority="26" stopIfTrue="1" operator="equal">
      <formula>"x"</formula>
    </cfRule>
  </conditionalFormatting>
  <conditionalFormatting sqref="J11">
    <cfRule type="cellIs" dxfId="86" priority="25" stopIfTrue="1" operator="equal">
      <formula>"x"</formula>
    </cfRule>
  </conditionalFormatting>
  <conditionalFormatting sqref="F12">
    <cfRule type="cellIs" dxfId="85" priority="24" stopIfTrue="1" operator="equal">
      <formula>"x"</formula>
    </cfRule>
  </conditionalFormatting>
  <conditionalFormatting sqref="G12">
    <cfRule type="cellIs" dxfId="84" priority="21" stopIfTrue="1" operator="equal">
      <formula>"x"</formula>
    </cfRule>
    <cfRule type="cellIs" dxfId="83" priority="23" stopIfTrue="1" operator="equal">
      <formula>"x"</formula>
    </cfRule>
  </conditionalFormatting>
  <conditionalFormatting sqref="H12">
    <cfRule type="cellIs" dxfId="82" priority="22" stopIfTrue="1" operator="equal">
      <formula>"x"</formula>
    </cfRule>
  </conditionalFormatting>
  <conditionalFormatting sqref="I12">
    <cfRule type="cellIs" dxfId="81" priority="20" stopIfTrue="1" operator="equal">
      <formula>"x"</formula>
    </cfRule>
  </conditionalFormatting>
  <conditionalFormatting sqref="J12">
    <cfRule type="cellIs" dxfId="80" priority="19" stopIfTrue="1" operator="equal">
      <formula>"x"</formula>
    </cfRule>
  </conditionalFormatting>
  <conditionalFormatting sqref="F24:F31">
    <cfRule type="cellIs" dxfId="79" priority="18" stopIfTrue="1" operator="equal">
      <formula>"x"</formula>
    </cfRule>
  </conditionalFormatting>
  <conditionalFormatting sqref="G24:G31">
    <cfRule type="cellIs" dxfId="78" priority="15" stopIfTrue="1" operator="equal">
      <formula>"x"</formula>
    </cfRule>
    <cfRule type="cellIs" dxfId="77" priority="17" stopIfTrue="1" operator="equal">
      <formula>"x"</formula>
    </cfRule>
  </conditionalFormatting>
  <conditionalFormatting sqref="H24:H31">
    <cfRule type="cellIs" dxfId="76" priority="16" stopIfTrue="1" operator="equal">
      <formula>"x"</formula>
    </cfRule>
  </conditionalFormatting>
  <conditionalFormatting sqref="I24:I31">
    <cfRule type="cellIs" dxfId="75" priority="14" stopIfTrue="1" operator="equal">
      <formula>"x"</formula>
    </cfRule>
  </conditionalFormatting>
  <conditionalFormatting sqref="J24:J31">
    <cfRule type="cellIs" dxfId="74" priority="13" stopIfTrue="1" operator="equal">
      <formula>"x"</formula>
    </cfRule>
  </conditionalFormatting>
  <conditionalFormatting sqref="F33:F39">
    <cfRule type="cellIs" dxfId="73" priority="12" stopIfTrue="1" operator="equal">
      <formula>"x"</formula>
    </cfRule>
  </conditionalFormatting>
  <conditionalFormatting sqref="G33:G39">
    <cfRule type="cellIs" dxfId="72" priority="9" stopIfTrue="1" operator="equal">
      <formula>"x"</formula>
    </cfRule>
    <cfRule type="cellIs" dxfId="71" priority="11" stopIfTrue="1" operator="equal">
      <formula>"x"</formula>
    </cfRule>
  </conditionalFormatting>
  <conditionalFormatting sqref="H33:H39">
    <cfRule type="cellIs" dxfId="70" priority="10" stopIfTrue="1" operator="equal">
      <formula>"x"</formula>
    </cfRule>
  </conditionalFormatting>
  <conditionalFormatting sqref="I33:I39">
    <cfRule type="cellIs" dxfId="69" priority="8" stopIfTrue="1" operator="equal">
      <formula>"x"</formula>
    </cfRule>
  </conditionalFormatting>
  <conditionalFormatting sqref="J33:J39">
    <cfRule type="cellIs" dxfId="68" priority="7" stopIfTrue="1" operator="equal">
      <formula>"x"</formula>
    </cfRule>
  </conditionalFormatting>
  <conditionalFormatting sqref="F13:F20">
    <cfRule type="cellIs" dxfId="67" priority="6" stopIfTrue="1" operator="equal">
      <formula>"x"</formula>
    </cfRule>
  </conditionalFormatting>
  <conditionalFormatting sqref="G13:G20">
    <cfRule type="cellIs" dxfId="66" priority="3" stopIfTrue="1" operator="equal">
      <formula>"x"</formula>
    </cfRule>
    <cfRule type="cellIs" dxfId="65" priority="5" stopIfTrue="1" operator="equal">
      <formula>"x"</formula>
    </cfRule>
  </conditionalFormatting>
  <conditionalFormatting sqref="H13:H20">
    <cfRule type="cellIs" dxfId="64" priority="4" stopIfTrue="1" operator="equal">
      <formula>"x"</formula>
    </cfRule>
  </conditionalFormatting>
  <conditionalFormatting sqref="I13:I20">
    <cfRule type="cellIs" dxfId="63" priority="2" stopIfTrue="1" operator="equal">
      <formula>"x"</formula>
    </cfRule>
  </conditionalFormatting>
  <conditionalFormatting sqref="J13:J20">
    <cfRule type="cellIs" dxfId="62" priority="1" stopIfTrue="1" operator="equal">
      <formula>"x"</formula>
    </cfRule>
  </conditionalFormatting>
  <dataValidations count="2">
    <dataValidation type="list" allowBlank="1" showInputMessage="1" showErrorMessage="1" sqref="WVI983072:WVI983079 IW32:IW39 SS32:SS39 ACO32:ACO39 AMK32:AMK39 AWG32:AWG39 BGC32:BGC39 BPY32:BPY39 BZU32:BZU39 CJQ32:CJQ39 CTM32:CTM39 DDI32:DDI39 DNE32:DNE39 DXA32:DXA39 EGW32:EGW39 EQS32:EQS39 FAO32:FAO39 FKK32:FKK39 FUG32:FUG39 GEC32:GEC39 GNY32:GNY39 GXU32:GXU39 HHQ32:HHQ39 HRM32:HRM39 IBI32:IBI39 ILE32:ILE39 IVA32:IVA39 JEW32:JEW39 JOS32:JOS39 JYO32:JYO39 KIK32:KIK39 KSG32:KSG39 LCC32:LCC39 LLY32:LLY39 LVU32:LVU39 MFQ32:MFQ39 MPM32:MPM39 MZI32:MZI39 NJE32:NJE39 NTA32:NTA39 OCW32:OCW39 OMS32:OMS39 OWO32:OWO39 PGK32:PGK39 PQG32:PQG39 QAC32:QAC39 QJY32:QJY39 QTU32:QTU39 RDQ32:RDQ39 RNM32:RNM39 RXI32:RXI39 SHE32:SHE39 SRA32:SRA39 TAW32:TAW39 TKS32:TKS39 TUO32:TUO39 UEK32:UEK39 UOG32:UOG39 UYC32:UYC39 VHY32:VHY39 VRU32:VRU39 WBQ32:WBQ39 WLM32:WLM39 WVI32:WVI39 A65568:A65575 IW65568:IW65575 SS65568:SS65575 ACO65568:ACO65575 AMK65568:AMK65575 AWG65568:AWG65575 BGC65568:BGC65575 BPY65568:BPY65575 BZU65568:BZU65575 CJQ65568:CJQ65575 CTM65568:CTM65575 DDI65568:DDI65575 DNE65568:DNE65575 DXA65568:DXA65575 EGW65568:EGW65575 EQS65568:EQS65575 FAO65568:FAO65575 FKK65568:FKK65575 FUG65568:FUG65575 GEC65568:GEC65575 GNY65568:GNY65575 GXU65568:GXU65575 HHQ65568:HHQ65575 HRM65568:HRM65575 IBI65568:IBI65575 ILE65568:ILE65575 IVA65568:IVA65575 JEW65568:JEW65575 JOS65568:JOS65575 JYO65568:JYO65575 KIK65568:KIK65575 KSG65568:KSG65575 LCC65568:LCC65575 LLY65568:LLY65575 LVU65568:LVU65575 MFQ65568:MFQ65575 MPM65568:MPM65575 MZI65568:MZI65575 NJE65568:NJE65575 NTA65568:NTA65575 OCW65568:OCW65575 OMS65568:OMS65575 OWO65568:OWO65575 PGK65568:PGK65575 PQG65568:PQG65575 QAC65568:QAC65575 QJY65568:QJY65575 QTU65568:QTU65575 RDQ65568:RDQ65575 RNM65568:RNM65575 RXI65568:RXI65575 SHE65568:SHE65575 SRA65568:SRA65575 TAW65568:TAW65575 TKS65568:TKS65575 TUO65568:TUO65575 UEK65568:UEK65575 UOG65568:UOG65575 UYC65568:UYC65575 VHY65568:VHY65575 VRU65568:VRU65575 WBQ65568:WBQ65575 WLM65568:WLM65575 WVI65568:WVI65575 A131104:A131111 IW131104:IW131111 SS131104:SS131111 ACO131104:ACO131111 AMK131104:AMK131111 AWG131104:AWG131111 BGC131104:BGC131111 BPY131104:BPY131111 BZU131104:BZU131111 CJQ131104:CJQ131111 CTM131104:CTM131111 DDI131104:DDI131111 DNE131104:DNE131111 DXA131104:DXA131111 EGW131104:EGW131111 EQS131104:EQS131111 FAO131104:FAO131111 FKK131104:FKK131111 FUG131104:FUG131111 GEC131104:GEC131111 GNY131104:GNY131111 GXU131104:GXU131111 HHQ131104:HHQ131111 HRM131104:HRM131111 IBI131104:IBI131111 ILE131104:ILE131111 IVA131104:IVA131111 JEW131104:JEW131111 JOS131104:JOS131111 JYO131104:JYO131111 KIK131104:KIK131111 KSG131104:KSG131111 LCC131104:LCC131111 LLY131104:LLY131111 LVU131104:LVU131111 MFQ131104:MFQ131111 MPM131104:MPM131111 MZI131104:MZI131111 NJE131104:NJE131111 NTA131104:NTA131111 OCW131104:OCW131111 OMS131104:OMS131111 OWO131104:OWO131111 PGK131104:PGK131111 PQG131104:PQG131111 QAC131104:QAC131111 QJY131104:QJY131111 QTU131104:QTU131111 RDQ131104:RDQ131111 RNM131104:RNM131111 RXI131104:RXI131111 SHE131104:SHE131111 SRA131104:SRA131111 TAW131104:TAW131111 TKS131104:TKS131111 TUO131104:TUO131111 UEK131104:UEK131111 UOG131104:UOG131111 UYC131104:UYC131111 VHY131104:VHY131111 VRU131104:VRU131111 WBQ131104:WBQ131111 WLM131104:WLM131111 WVI131104:WVI131111 A196640:A196647 IW196640:IW196647 SS196640:SS196647 ACO196640:ACO196647 AMK196640:AMK196647 AWG196640:AWG196647 BGC196640:BGC196647 BPY196640:BPY196647 BZU196640:BZU196647 CJQ196640:CJQ196647 CTM196640:CTM196647 DDI196640:DDI196647 DNE196640:DNE196647 DXA196640:DXA196647 EGW196640:EGW196647 EQS196640:EQS196647 FAO196640:FAO196647 FKK196640:FKK196647 FUG196640:FUG196647 GEC196640:GEC196647 GNY196640:GNY196647 GXU196640:GXU196647 HHQ196640:HHQ196647 HRM196640:HRM196647 IBI196640:IBI196647 ILE196640:ILE196647 IVA196640:IVA196647 JEW196640:JEW196647 JOS196640:JOS196647 JYO196640:JYO196647 KIK196640:KIK196647 KSG196640:KSG196647 LCC196640:LCC196647 LLY196640:LLY196647 LVU196640:LVU196647 MFQ196640:MFQ196647 MPM196640:MPM196647 MZI196640:MZI196647 NJE196640:NJE196647 NTA196640:NTA196647 OCW196640:OCW196647 OMS196640:OMS196647 OWO196640:OWO196647 PGK196640:PGK196647 PQG196640:PQG196647 QAC196640:QAC196647 QJY196640:QJY196647 QTU196640:QTU196647 RDQ196640:RDQ196647 RNM196640:RNM196647 RXI196640:RXI196647 SHE196640:SHE196647 SRA196640:SRA196647 TAW196640:TAW196647 TKS196640:TKS196647 TUO196640:TUO196647 UEK196640:UEK196647 UOG196640:UOG196647 UYC196640:UYC196647 VHY196640:VHY196647 VRU196640:VRU196647 WBQ196640:WBQ196647 WLM196640:WLM196647 WVI196640:WVI196647 A262176:A262183 IW262176:IW262183 SS262176:SS262183 ACO262176:ACO262183 AMK262176:AMK262183 AWG262176:AWG262183 BGC262176:BGC262183 BPY262176:BPY262183 BZU262176:BZU262183 CJQ262176:CJQ262183 CTM262176:CTM262183 DDI262176:DDI262183 DNE262176:DNE262183 DXA262176:DXA262183 EGW262176:EGW262183 EQS262176:EQS262183 FAO262176:FAO262183 FKK262176:FKK262183 FUG262176:FUG262183 GEC262176:GEC262183 GNY262176:GNY262183 GXU262176:GXU262183 HHQ262176:HHQ262183 HRM262176:HRM262183 IBI262176:IBI262183 ILE262176:ILE262183 IVA262176:IVA262183 JEW262176:JEW262183 JOS262176:JOS262183 JYO262176:JYO262183 KIK262176:KIK262183 KSG262176:KSG262183 LCC262176:LCC262183 LLY262176:LLY262183 LVU262176:LVU262183 MFQ262176:MFQ262183 MPM262176:MPM262183 MZI262176:MZI262183 NJE262176:NJE262183 NTA262176:NTA262183 OCW262176:OCW262183 OMS262176:OMS262183 OWO262176:OWO262183 PGK262176:PGK262183 PQG262176:PQG262183 QAC262176:QAC262183 QJY262176:QJY262183 QTU262176:QTU262183 RDQ262176:RDQ262183 RNM262176:RNM262183 RXI262176:RXI262183 SHE262176:SHE262183 SRA262176:SRA262183 TAW262176:TAW262183 TKS262176:TKS262183 TUO262176:TUO262183 UEK262176:UEK262183 UOG262176:UOG262183 UYC262176:UYC262183 VHY262176:VHY262183 VRU262176:VRU262183 WBQ262176:WBQ262183 WLM262176:WLM262183 WVI262176:WVI262183 A327712:A327719 IW327712:IW327719 SS327712:SS327719 ACO327712:ACO327719 AMK327712:AMK327719 AWG327712:AWG327719 BGC327712:BGC327719 BPY327712:BPY327719 BZU327712:BZU327719 CJQ327712:CJQ327719 CTM327712:CTM327719 DDI327712:DDI327719 DNE327712:DNE327719 DXA327712:DXA327719 EGW327712:EGW327719 EQS327712:EQS327719 FAO327712:FAO327719 FKK327712:FKK327719 FUG327712:FUG327719 GEC327712:GEC327719 GNY327712:GNY327719 GXU327712:GXU327719 HHQ327712:HHQ327719 HRM327712:HRM327719 IBI327712:IBI327719 ILE327712:ILE327719 IVA327712:IVA327719 JEW327712:JEW327719 JOS327712:JOS327719 JYO327712:JYO327719 KIK327712:KIK327719 KSG327712:KSG327719 LCC327712:LCC327719 LLY327712:LLY327719 LVU327712:LVU327719 MFQ327712:MFQ327719 MPM327712:MPM327719 MZI327712:MZI327719 NJE327712:NJE327719 NTA327712:NTA327719 OCW327712:OCW327719 OMS327712:OMS327719 OWO327712:OWO327719 PGK327712:PGK327719 PQG327712:PQG327719 QAC327712:QAC327719 QJY327712:QJY327719 QTU327712:QTU327719 RDQ327712:RDQ327719 RNM327712:RNM327719 RXI327712:RXI327719 SHE327712:SHE327719 SRA327712:SRA327719 TAW327712:TAW327719 TKS327712:TKS327719 TUO327712:TUO327719 UEK327712:UEK327719 UOG327712:UOG327719 UYC327712:UYC327719 VHY327712:VHY327719 VRU327712:VRU327719 WBQ327712:WBQ327719 WLM327712:WLM327719 WVI327712:WVI327719 A393248:A393255 IW393248:IW393255 SS393248:SS393255 ACO393248:ACO393255 AMK393248:AMK393255 AWG393248:AWG393255 BGC393248:BGC393255 BPY393248:BPY393255 BZU393248:BZU393255 CJQ393248:CJQ393255 CTM393248:CTM393255 DDI393248:DDI393255 DNE393248:DNE393255 DXA393248:DXA393255 EGW393248:EGW393255 EQS393248:EQS393255 FAO393248:FAO393255 FKK393248:FKK393255 FUG393248:FUG393255 GEC393248:GEC393255 GNY393248:GNY393255 GXU393248:GXU393255 HHQ393248:HHQ393255 HRM393248:HRM393255 IBI393248:IBI393255 ILE393248:ILE393255 IVA393248:IVA393255 JEW393248:JEW393255 JOS393248:JOS393255 JYO393248:JYO393255 KIK393248:KIK393255 KSG393248:KSG393255 LCC393248:LCC393255 LLY393248:LLY393255 LVU393248:LVU393255 MFQ393248:MFQ393255 MPM393248:MPM393255 MZI393248:MZI393255 NJE393248:NJE393255 NTA393248:NTA393255 OCW393248:OCW393255 OMS393248:OMS393255 OWO393248:OWO393255 PGK393248:PGK393255 PQG393248:PQG393255 QAC393248:QAC393255 QJY393248:QJY393255 QTU393248:QTU393255 RDQ393248:RDQ393255 RNM393248:RNM393255 RXI393248:RXI393255 SHE393248:SHE393255 SRA393248:SRA393255 TAW393248:TAW393255 TKS393248:TKS393255 TUO393248:TUO393255 UEK393248:UEK393255 UOG393248:UOG393255 UYC393248:UYC393255 VHY393248:VHY393255 VRU393248:VRU393255 WBQ393248:WBQ393255 WLM393248:WLM393255 WVI393248:WVI393255 A458784:A458791 IW458784:IW458791 SS458784:SS458791 ACO458784:ACO458791 AMK458784:AMK458791 AWG458784:AWG458791 BGC458784:BGC458791 BPY458784:BPY458791 BZU458784:BZU458791 CJQ458784:CJQ458791 CTM458784:CTM458791 DDI458784:DDI458791 DNE458784:DNE458791 DXA458784:DXA458791 EGW458784:EGW458791 EQS458784:EQS458791 FAO458784:FAO458791 FKK458784:FKK458791 FUG458784:FUG458791 GEC458784:GEC458791 GNY458784:GNY458791 GXU458784:GXU458791 HHQ458784:HHQ458791 HRM458784:HRM458791 IBI458784:IBI458791 ILE458784:ILE458791 IVA458784:IVA458791 JEW458784:JEW458791 JOS458784:JOS458791 JYO458784:JYO458791 KIK458784:KIK458791 KSG458784:KSG458791 LCC458784:LCC458791 LLY458784:LLY458791 LVU458784:LVU458791 MFQ458784:MFQ458791 MPM458784:MPM458791 MZI458784:MZI458791 NJE458784:NJE458791 NTA458784:NTA458791 OCW458784:OCW458791 OMS458784:OMS458791 OWO458784:OWO458791 PGK458784:PGK458791 PQG458784:PQG458791 QAC458784:QAC458791 QJY458784:QJY458791 QTU458784:QTU458791 RDQ458784:RDQ458791 RNM458784:RNM458791 RXI458784:RXI458791 SHE458784:SHE458791 SRA458784:SRA458791 TAW458784:TAW458791 TKS458784:TKS458791 TUO458784:TUO458791 UEK458784:UEK458791 UOG458784:UOG458791 UYC458784:UYC458791 VHY458784:VHY458791 VRU458784:VRU458791 WBQ458784:WBQ458791 WLM458784:WLM458791 WVI458784:WVI458791 A524320:A524327 IW524320:IW524327 SS524320:SS524327 ACO524320:ACO524327 AMK524320:AMK524327 AWG524320:AWG524327 BGC524320:BGC524327 BPY524320:BPY524327 BZU524320:BZU524327 CJQ524320:CJQ524327 CTM524320:CTM524327 DDI524320:DDI524327 DNE524320:DNE524327 DXA524320:DXA524327 EGW524320:EGW524327 EQS524320:EQS524327 FAO524320:FAO524327 FKK524320:FKK524327 FUG524320:FUG524327 GEC524320:GEC524327 GNY524320:GNY524327 GXU524320:GXU524327 HHQ524320:HHQ524327 HRM524320:HRM524327 IBI524320:IBI524327 ILE524320:ILE524327 IVA524320:IVA524327 JEW524320:JEW524327 JOS524320:JOS524327 JYO524320:JYO524327 KIK524320:KIK524327 KSG524320:KSG524327 LCC524320:LCC524327 LLY524320:LLY524327 LVU524320:LVU524327 MFQ524320:MFQ524327 MPM524320:MPM524327 MZI524320:MZI524327 NJE524320:NJE524327 NTA524320:NTA524327 OCW524320:OCW524327 OMS524320:OMS524327 OWO524320:OWO524327 PGK524320:PGK524327 PQG524320:PQG524327 QAC524320:QAC524327 QJY524320:QJY524327 QTU524320:QTU524327 RDQ524320:RDQ524327 RNM524320:RNM524327 RXI524320:RXI524327 SHE524320:SHE524327 SRA524320:SRA524327 TAW524320:TAW524327 TKS524320:TKS524327 TUO524320:TUO524327 UEK524320:UEK524327 UOG524320:UOG524327 UYC524320:UYC524327 VHY524320:VHY524327 VRU524320:VRU524327 WBQ524320:WBQ524327 WLM524320:WLM524327 WVI524320:WVI524327 A589856:A589863 IW589856:IW589863 SS589856:SS589863 ACO589856:ACO589863 AMK589856:AMK589863 AWG589856:AWG589863 BGC589856:BGC589863 BPY589856:BPY589863 BZU589856:BZU589863 CJQ589856:CJQ589863 CTM589856:CTM589863 DDI589856:DDI589863 DNE589856:DNE589863 DXA589856:DXA589863 EGW589856:EGW589863 EQS589856:EQS589863 FAO589856:FAO589863 FKK589856:FKK589863 FUG589856:FUG589863 GEC589856:GEC589863 GNY589856:GNY589863 GXU589856:GXU589863 HHQ589856:HHQ589863 HRM589856:HRM589863 IBI589856:IBI589863 ILE589856:ILE589863 IVA589856:IVA589863 JEW589856:JEW589863 JOS589856:JOS589863 JYO589856:JYO589863 KIK589856:KIK589863 KSG589856:KSG589863 LCC589856:LCC589863 LLY589856:LLY589863 LVU589856:LVU589863 MFQ589856:MFQ589863 MPM589856:MPM589863 MZI589856:MZI589863 NJE589856:NJE589863 NTA589856:NTA589863 OCW589856:OCW589863 OMS589856:OMS589863 OWO589856:OWO589863 PGK589856:PGK589863 PQG589856:PQG589863 QAC589856:QAC589863 QJY589856:QJY589863 QTU589856:QTU589863 RDQ589856:RDQ589863 RNM589856:RNM589863 RXI589856:RXI589863 SHE589856:SHE589863 SRA589856:SRA589863 TAW589856:TAW589863 TKS589856:TKS589863 TUO589856:TUO589863 UEK589856:UEK589863 UOG589856:UOG589863 UYC589856:UYC589863 VHY589856:VHY589863 VRU589856:VRU589863 WBQ589856:WBQ589863 WLM589856:WLM589863 WVI589856:WVI589863 A655392:A655399 IW655392:IW655399 SS655392:SS655399 ACO655392:ACO655399 AMK655392:AMK655399 AWG655392:AWG655399 BGC655392:BGC655399 BPY655392:BPY655399 BZU655392:BZU655399 CJQ655392:CJQ655399 CTM655392:CTM655399 DDI655392:DDI655399 DNE655392:DNE655399 DXA655392:DXA655399 EGW655392:EGW655399 EQS655392:EQS655399 FAO655392:FAO655399 FKK655392:FKK655399 FUG655392:FUG655399 GEC655392:GEC655399 GNY655392:GNY655399 GXU655392:GXU655399 HHQ655392:HHQ655399 HRM655392:HRM655399 IBI655392:IBI655399 ILE655392:ILE655399 IVA655392:IVA655399 JEW655392:JEW655399 JOS655392:JOS655399 JYO655392:JYO655399 KIK655392:KIK655399 KSG655392:KSG655399 LCC655392:LCC655399 LLY655392:LLY655399 LVU655392:LVU655399 MFQ655392:MFQ655399 MPM655392:MPM655399 MZI655392:MZI655399 NJE655392:NJE655399 NTA655392:NTA655399 OCW655392:OCW655399 OMS655392:OMS655399 OWO655392:OWO655399 PGK655392:PGK655399 PQG655392:PQG655399 QAC655392:QAC655399 QJY655392:QJY655399 QTU655392:QTU655399 RDQ655392:RDQ655399 RNM655392:RNM655399 RXI655392:RXI655399 SHE655392:SHE655399 SRA655392:SRA655399 TAW655392:TAW655399 TKS655392:TKS655399 TUO655392:TUO655399 UEK655392:UEK655399 UOG655392:UOG655399 UYC655392:UYC655399 VHY655392:VHY655399 VRU655392:VRU655399 WBQ655392:WBQ655399 WLM655392:WLM655399 WVI655392:WVI655399 A720928:A720935 IW720928:IW720935 SS720928:SS720935 ACO720928:ACO720935 AMK720928:AMK720935 AWG720928:AWG720935 BGC720928:BGC720935 BPY720928:BPY720935 BZU720928:BZU720935 CJQ720928:CJQ720935 CTM720928:CTM720935 DDI720928:DDI720935 DNE720928:DNE720935 DXA720928:DXA720935 EGW720928:EGW720935 EQS720928:EQS720935 FAO720928:FAO720935 FKK720928:FKK720935 FUG720928:FUG720935 GEC720928:GEC720935 GNY720928:GNY720935 GXU720928:GXU720935 HHQ720928:HHQ720935 HRM720928:HRM720935 IBI720928:IBI720935 ILE720928:ILE720935 IVA720928:IVA720935 JEW720928:JEW720935 JOS720928:JOS720935 JYO720928:JYO720935 KIK720928:KIK720935 KSG720928:KSG720935 LCC720928:LCC720935 LLY720928:LLY720935 LVU720928:LVU720935 MFQ720928:MFQ720935 MPM720928:MPM720935 MZI720928:MZI720935 NJE720928:NJE720935 NTA720928:NTA720935 OCW720928:OCW720935 OMS720928:OMS720935 OWO720928:OWO720935 PGK720928:PGK720935 PQG720928:PQG720935 QAC720928:QAC720935 QJY720928:QJY720935 QTU720928:QTU720935 RDQ720928:RDQ720935 RNM720928:RNM720935 RXI720928:RXI720935 SHE720928:SHE720935 SRA720928:SRA720935 TAW720928:TAW720935 TKS720928:TKS720935 TUO720928:TUO720935 UEK720928:UEK720935 UOG720928:UOG720935 UYC720928:UYC720935 VHY720928:VHY720935 VRU720928:VRU720935 WBQ720928:WBQ720935 WLM720928:WLM720935 WVI720928:WVI720935 A786464:A786471 IW786464:IW786471 SS786464:SS786471 ACO786464:ACO786471 AMK786464:AMK786471 AWG786464:AWG786471 BGC786464:BGC786471 BPY786464:BPY786471 BZU786464:BZU786471 CJQ786464:CJQ786471 CTM786464:CTM786471 DDI786464:DDI786471 DNE786464:DNE786471 DXA786464:DXA786471 EGW786464:EGW786471 EQS786464:EQS786471 FAO786464:FAO786471 FKK786464:FKK786471 FUG786464:FUG786471 GEC786464:GEC786471 GNY786464:GNY786471 GXU786464:GXU786471 HHQ786464:HHQ786471 HRM786464:HRM786471 IBI786464:IBI786471 ILE786464:ILE786471 IVA786464:IVA786471 JEW786464:JEW786471 JOS786464:JOS786471 JYO786464:JYO786471 KIK786464:KIK786471 KSG786464:KSG786471 LCC786464:LCC786471 LLY786464:LLY786471 LVU786464:LVU786471 MFQ786464:MFQ786471 MPM786464:MPM786471 MZI786464:MZI786471 NJE786464:NJE786471 NTA786464:NTA786471 OCW786464:OCW786471 OMS786464:OMS786471 OWO786464:OWO786471 PGK786464:PGK786471 PQG786464:PQG786471 QAC786464:QAC786471 QJY786464:QJY786471 QTU786464:QTU786471 RDQ786464:RDQ786471 RNM786464:RNM786471 RXI786464:RXI786471 SHE786464:SHE786471 SRA786464:SRA786471 TAW786464:TAW786471 TKS786464:TKS786471 TUO786464:TUO786471 UEK786464:UEK786471 UOG786464:UOG786471 UYC786464:UYC786471 VHY786464:VHY786471 VRU786464:VRU786471 WBQ786464:WBQ786471 WLM786464:WLM786471 WVI786464:WVI786471 A852000:A852007 IW852000:IW852007 SS852000:SS852007 ACO852000:ACO852007 AMK852000:AMK852007 AWG852000:AWG852007 BGC852000:BGC852007 BPY852000:BPY852007 BZU852000:BZU852007 CJQ852000:CJQ852007 CTM852000:CTM852007 DDI852000:DDI852007 DNE852000:DNE852007 DXA852000:DXA852007 EGW852000:EGW852007 EQS852000:EQS852007 FAO852000:FAO852007 FKK852000:FKK852007 FUG852000:FUG852007 GEC852000:GEC852007 GNY852000:GNY852007 GXU852000:GXU852007 HHQ852000:HHQ852007 HRM852000:HRM852007 IBI852000:IBI852007 ILE852000:ILE852007 IVA852000:IVA852007 JEW852000:JEW852007 JOS852000:JOS852007 JYO852000:JYO852007 KIK852000:KIK852007 KSG852000:KSG852007 LCC852000:LCC852007 LLY852000:LLY852007 LVU852000:LVU852007 MFQ852000:MFQ852007 MPM852000:MPM852007 MZI852000:MZI852007 NJE852000:NJE852007 NTA852000:NTA852007 OCW852000:OCW852007 OMS852000:OMS852007 OWO852000:OWO852007 PGK852000:PGK852007 PQG852000:PQG852007 QAC852000:QAC852007 QJY852000:QJY852007 QTU852000:QTU852007 RDQ852000:RDQ852007 RNM852000:RNM852007 RXI852000:RXI852007 SHE852000:SHE852007 SRA852000:SRA852007 TAW852000:TAW852007 TKS852000:TKS852007 TUO852000:TUO852007 UEK852000:UEK852007 UOG852000:UOG852007 UYC852000:UYC852007 VHY852000:VHY852007 VRU852000:VRU852007 WBQ852000:WBQ852007 WLM852000:WLM852007 WVI852000:WVI852007 A917536:A917543 IW917536:IW917543 SS917536:SS917543 ACO917536:ACO917543 AMK917536:AMK917543 AWG917536:AWG917543 BGC917536:BGC917543 BPY917536:BPY917543 BZU917536:BZU917543 CJQ917536:CJQ917543 CTM917536:CTM917543 DDI917536:DDI917543 DNE917536:DNE917543 DXA917536:DXA917543 EGW917536:EGW917543 EQS917536:EQS917543 FAO917536:FAO917543 FKK917536:FKK917543 FUG917536:FUG917543 GEC917536:GEC917543 GNY917536:GNY917543 GXU917536:GXU917543 HHQ917536:HHQ917543 HRM917536:HRM917543 IBI917536:IBI917543 ILE917536:ILE917543 IVA917536:IVA917543 JEW917536:JEW917543 JOS917536:JOS917543 JYO917536:JYO917543 KIK917536:KIK917543 KSG917536:KSG917543 LCC917536:LCC917543 LLY917536:LLY917543 LVU917536:LVU917543 MFQ917536:MFQ917543 MPM917536:MPM917543 MZI917536:MZI917543 NJE917536:NJE917543 NTA917536:NTA917543 OCW917536:OCW917543 OMS917536:OMS917543 OWO917536:OWO917543 PGK917536:PGK917543 PQG917536:PQG917543 QAC917536:QAC917543 QJY917536:QJY917543 QTU917536:QTU917543 RDQ917536:RDQ917543 RNM917536:RNM917543 RXI917536:RXI917543 SHE917536:SHE917543 SRA917536:SRA917543 TAW917536:TAW917543 TKS917536:TKS917543 TUO917536:TUO917543 UEK917536:UEK917543 UOG917536:UOG917543 UYC917536:UYC917543 VHY917536:VHY917543 VRU917536:VRU917543 WBQ917536:WBQ917543 WLM917536:WLM917543 WVI917536:WVI917543 A983072:A983079 IW983072:IW983079 SS983072:SS983079 ACO983072:ACO983079 AMK983072:AMK983079 AWG983072:AWG983079 BGC983072:BGC983079 BPY983072:BPY983079 BZU983072:BZU983079 CJQ983072:CJQ983079 CTM983072:CTM983079 DDI983072:DDI983079 DNE983072:DNE983079 DXA983072:DXA983079 EGW983072:EGW983079 EQS983072:EQS983079 FAO983072:FAO983079 FKK983072:FKK983079 FUG983072:FUG983079 GEC983072:GEC983079 GNY983072:GNY983079 GXU983072:GXU983079 HHQ983072:HHQ983079 HRM983072:HRM983079 IBI983072:IBI983079 ILE983072:ILE983079 IVA983072:IVA983079 JEW983072:JEW983079 JOS983072:JOS983079 JYO983072:JYO983079 KIK983072:KIK983079 KSG983072:KSG983079 LCC983072:LCC983079 LLY983072:LLY983079 LVU983072:LVU983079 MFQ983072:MFQ983079 MPM983072:MPM983079 MZI983072:MZI983079 NJE983072:NJE983079 NTA983072:NTA983079 OCW983072:OCW983079 OMS983072:OMS983079 OWO983072:OWO983079 PGK983072:PGK983079 PQG983072:PQG983079 QAC983072:QAC983079 QJY983072:QJY983079 QTU983072:QTU983079 RDQ983072:RDQ983079 RNM983072:RNM983079 RXI983072:RXI983079 SHE983072:SHE983079 SRA983072:SRA983079 TAW983072:TAW983079 TKS983072:TKS983079 TUO983072:TUO983079 UEK983072:UEK983079 UOG983072:UOG983079 UYC983072:UYC983079 VHY983072:VHY983079 VRU983072:VRU983079 WBQ983072:WBQ983079 WLM983072:WLM983079 A32">
      <formula1>Comportamenti</formula1>
    </dataValidation>
    <dataValidation type="list" allowBlank="1" showInputMessage="1" showErrorMessage="1" sqref="WVJ983072:WVJ983079 IX32:IX39 ST32:ST39 ACP32:ACP39 AML32:AML39 AWH32:AWH39 BGD32:BGD39 BPZ32:BPZ39 BZV32:BZV39 CJR32:CJR39 CTN32:CTN39 DDJ32:DDJ39 DNF32:DNF39 DXB32:DXB39 EGX32:EGX39 EQT32:EQT39 FAP32:FAP39 FKL32:FKL39 FUH32:FUH39 GED32:GED39 GNZ32:GNZ39 GXV32:GXV39 HHR32:HHR39 HRN32:HRN39 IBJ32:IBJ39 ILF32:ILF39 IVB32:IVB39 JEX32:JEX39 JOT32:JOT39 JYP32:JYP39 KIL32:KIL39 KSH32:KSH39 LCD32:LCD39 LLZ32:LLZ39 LVV32:LVV39 MFR32:MFR39 MPN32:MPN39 MZJ32:MZJ39 NJF32:NJF39 NTB32:NTB39 OCX32:OCX39 OMT32:OMT39 OWP32:OWP39 PGL32:PGL39 PQH32:PQH39 QAD32:QAD39 QJZ32:QJZ39 QTV32:QTV39 RDR32:RDR39 RNN32:RNN39 RXJ32:RXJ39 SHF32:SHF39 SRB32:SRB39 TAX32:TAX39 TKT32:TKT39 TUP32:TUP39 UEL32:UEL39 UOH32:UOH39 UYD32:UYD39 VHZ32:VHZ39 VRV32:VRV39 WBR32:WBR39 WLN32:WLN39 WVJ32:WVJ39 B65568:B65575 IX65568:IX65575 ST65568:ST65575 ACP65568:ACP65575 AML65568:AML65575 AWH65568:AWH65575 BGD65568:BGD65575 BPZ65568:BPZ65575 BZV65568:BZV65575 CJR65568:CJR65575 CTN65568:CTN65575 DDJ65568:DDJ65575 DNF65568:DNF65575 DXB65568:DXB65575 EGX65568:EGX65575 EQT65568:EQT65575 FAP65568:FAP65575 FKL65568:FKL65575 FUH65568:FUH65575 GED65568:GED65575 GNZ65568:GNZ65575 GXV65568:GXV65575 HHR65568:HHR65575 HRN65568:HRN65575 IBJ65568:IBJ65575 ILF65568:ILF65575 IVB65568:IVB65575 JEX65568:JEX65575 JOT65568:JOT65575 JYP65568:JYP65575 KIL65568:KIL65575 KSH65568:KSH65575 LCD65568:LCD65575 LLZ65568:LLZ65575 LVV65568:LVV65575 MFR65568:MFR65575 MPN65568:MPN65575 MZJ65568:MZJ65575 NJF65568:NJF65575 NTB65568:NTB65575 OCX65568:OCX65575 OMT65568:OMT65575 OWP65568:OWP65575 PGL65568:PGL65575 PQH65568:PQH65575 QAD65568:QAD65575 QJZ65568:QJZ65575 QTV65568:QTV65575 RDR65568:RDR65575 RNN65568:RNN65575 RXJ65568:RXJ65575 SHF65568:SHF65575 SRB65568:SRB65575 TAX65568:TAX65575 TKT65568:TKT65575 TUP65568:TUP65575 UEL65568:UEL65575 UOH65568:UOH65575 UYD65568:UYD65575 VHZ65568:VHZ65575 VRV65568:VRV65575 WBR65568:WBR65575 WLN65568:WLN65575 WVJ65568:WVJ65575 B131104:B131111 IX131104:IX131111 ST131104:ST131111 ACP131104:ACP131111 AML131104:AML131111 AWH131104:AWH131111 BGD131104:BGD131111 BPZ131104:BPZ131111 BZV131104:BZV131111 CJR131104:CJR131111 CTN131104:CTN131111 DDJ131104:DDJ131111 DNF131104:DNF131111 DXB131104:DXB131111 EGX131104:EGX131111 EQT131104:EQT131111 FAP131104:FAP131111 FKL131104:FKL131111 FUH131104:FUH131111 GED131104:GED131111 GNZ131104:GNZ131111 GXV131104:GXV131111 HHR131104:HHR131111 HRN131104:HRN131111 IBJ131104:IBJ131111 ILF131104:ILF131111 IVB131104:IVB131111 JEX131104:JEX131111 JOT131104:JOT131111 JYP131104:JYP131111 KIL131104:KIL131111 KSH131104:KSH131111 LCD131104:LCD131111 LLZ131104:LLZ131111 LVV131104:LVV131111 MFR131104:MFR131111 MPN131104:MPN131111 MZJ131104:MZJ131111 NJF131104:NJF131111 NTB131104:NTB131111 OCX131104:OCX131111 OMT131104:OMT131111 OWP131104:OWP131111 PGL131104:PGL131111 PQH131104:PQH131111 QAD131104:QAD131111 QJZ131104:QJZ131111 QTV131104:QTV131111 RDR131104:RDR131111 RNN131104:RNN131111 RXJ131104:RXJ131111 SHF131104:SHF131111 SRB131104:SRB131111 TAX131104:TAX131111 TKT131104:TKT131111 TUP131104:TUP131111 UEL131104:UEL131111 UOH131104:UOH131111 UYD131104:UYD131111 VHZ131104:VHZ131111 VRV131104:VRV131111 WBR131104:WBR131111 WLN131104:WLN131111 WVJ131104:WVJ131111 B196640:B196647 IX196640:IX196647 ST196640:ST196647 ACP196640:ACP196647 AML196640:AML196647 AWH196640:AWH196647 BGD196640:BGD196647 BPZ196640:BPZ196647 BZV196640:BZV196647 CJR196640:CJR196647 CTN196640:CTN196647 DDJ196640:DDJ196647 DNF196640:DNF196647 DXB196640:DXB196647 EGX196640:EGX196647 EQT196640:EQT196647 FAP196640:FAP196647 FKL196640:FKL196647 FUH196640:FUH196647 GED196640:GED196647 GNZ196640:GNZ196647 GXV196640:GXV196647 HHR196640:HHR196647 HRN196640:HRN196647 IBJ196640:IBJ196647 ILF196640:ILF196647 IVB196640:IVB196647 JEX196640:JEX196647 JOT196640:JOT196647 JYP196640:JYP196647 KIL196640:KIL196647 KSH196640:KSH196647 LCD196640:LCD196647 LLZ196640:LLZ196647 LVV196640:LVV196647 MFR196640:MFR196647 MPN196640:MPN196647 MZJ196640:MZJ196647 NJF196640:NJF196647 NTB196640:NTB196647 OCX196640:OCX196647 OMT196640:OMT196647 OWP196640:OWP196647 PGL196640:PGL196647 PQH196640:PQH196647 QAD196640:QAD196647 QJZ196640:QJZ196647 QTV196640:QTV196647 RDR196640:RDR196647 RNN196640:RNN196647 RXJ196640:RXJ196647 SHF196640:SHF196647 SRB196640:SRB196647 TAX196640:TAX196647 TKT196640:TKT196647 TUP196640:TUP196647 UEL196640:UEL196647 UOH196640:UOH196647 UYD196640:UYD196647 VHZ196640:VHZ196647 VRV196640:VRV196647 WBR196640:WBR196647 WLN196640:WLN196647 WVJ196640:WVJ196647 B262176:B262183 IX262176:IX262183 ST262176:ST262183 ACP262176:ACP262183 AML262176:AML262183 AWH262176:AWH262183 BGD262176:BGD262183 BPZ262176:BPZ262183 BZV262176:BZV262183 CJR262176:CJR262183 CTN262176:CTN262183 DDJ262176:DDJ262183 DNF262176:DNF262183 DXB262176:DXB262183 EGX262176:EGX262183 EQT262176:EQT262183 FAP262176:FAP262183 FKL262176:FKL262183 FUH262176:FUH262183 GED262176:GED262183 GNZ262176:GNZ262183 GXV262176:GXV262183 HHR262176:HHR262183 HRN262176:HRN262183 IBJ262176:IBJ262183 ILF262176:ILF262183 IVB262176:IVB262183 JEX262176:JEX262183 JOT262176:JOT262183 JYP262176:JYP262183 KIL262176:KIL262183 KSH262176:KSH262183 LCD262176:LCD262183 LLZ262176:LLZ262183 LVV262176:LVV262183 MFR262176:MFR262183 MPN262176:MPN262183 MZJ262176:MZJ262183 NJF262176:NJF262183 NTB262176:NTB262183 OCX262176:OCX262183 OMT262176:OMT262183 OWP262176:OWP262183 PGL262176:PGL262183 PQH262176:PQH262183 QAD262176:QAD262183 QJZ262176:QJZ262183 QTV262176:QTV262183 RDR262176:RDR262183 RNN262176:RNN262183 RXJ262176:RXJ262183 SHF262176:SHF262183 SRB262176:SRB262183 TAX262176:TAX262183 TKT262176:TKT262183 TUP262176:TUP262183 UEL262176:UEL262183 UOH262176:UOH262183 UYD262176:UYD262183 VHZ262176:VHZ262183 VRV262176:VRV262183 WBR262176:WBR262183 WLN262176:WLN262183 WVJ262176:WVJ262183 B327712:B327719 IX327712:IX327719 ST327712:ST327719 ACP327712:ACP327719 AML327712:AML327719 AWH327712:AWH327719 BGD327712:BGD327719 BPZ327712:BPZ327719 BZV327712:BZV327719 CJR327712:CJR327719 CTN327712:CTN327719 DDJ327712:DDJ327719 DNF327712:DNF327719 DXB327712:DXB327719 EGX327712:EGX327719 EQT327712:EQT327719 FAP327712:FAP327719 FKL327712:FKL327719 FUH327712:FUH327719 GED327712:GED327719 GNZ327712:GNZ327719 GXV327712:GXV327719 HHR327712:HHR327719 HRN327712:HRN327719 IBJ327712:IBJ327719 ILF327712:ILF327719 IVB327712:IVB327719 JEX327712:JEX327719 JOT327712:JOT327719 JYP327712:JYP327719 KIL327712:KIL327719 KSH327712:KSH327719 LCD327712:LCD327719 LLZ327712:LLZ327719 LVV327712:LVV327719 MFR327712:MFR327719 MPN327712:MPN327719 MZJ327712:MZJ327719 NJF327712:NJF327719 NTB327712:NTB327719 OCX327712:OCX327719 OMT327712:OMT327719 OWP327712:OWP327719 PGL327712:PGL327719 PQH327712:PQH327719 QAD327712:QAD327719 QJZ327712:QJZ327719 QTV327712:QTV327719 RDR327712:RDR327719 RNN327712:RNN327719 RXJ327712:RXJ327719 SHF327712:SHF327719 SRB327712:SRB327719 TAX327712:TAX327719 TKT327712:TKT327719 TUP327712:TUP327719 UEL327712:UEL327719 UOH327712:UOH327719 UYD327712:UYD327719 VHZ327712:VHZ327719 VRV327712:VRV327719 WBR327712:WBR327719 WLN327712:WLN327719 WVJ327712:WVJ327719 B393248:B393255 IX393248:IX393255 ST393248:ST393255 ACP393248:ACP393255 AML393248:AML393255 AWH393248:AWH393255 BGD393248:BGD393255 BPZ393248:BPZ393255 BZV393248:BZV393255 CJR393248:CJR393255 CTN393248:CTN393255 DDJ393248:DDJ393255 DNF393248:DNF393255 DXB393248:DXB393255 EGX393248:EGX393255 EQT393248:EQT393255 FAP393248:FAP393255 FKL393248:FKL393255 FUH393248:FUH393255 GED393248:GED393255 GNZ393248:GNZ393255 GXV393248:GXV393255 HHR393248:HHR393255 HRN393248:HRN393255 IBJ393248:IBJ393255 ILF393248:ILF393255 IVB393248:IVB393255 JEX393248:JEX393255 JOT393248:JOT393255 JYP393248:JYP393255 KIL393248:KIL393255 KSH393248:KSH393255 LCD393248:LCD393255 LLZ393248:LLZ393255 LVV393248:LVV393255 MFR393248:MFR393255 MPN393248:MPN393255 MZJ393248:MZJ393255 NJF393248:NJF393255 NTB393248:NTB393255 OCX393248:OCX393255 OMT393248:OMT393255 OWP393248:OWP393255 PGL393248:PGL393255 PQH393248:PQH393255 QAD393248:QAD393255 QJZ393248:QJZ393255 QTV393248:QTV393255 RDR393248:RDR393255 RNN393248:RNN393255 RXJ393248:RXJ393255 SHF393248:SHF393255 SRB393248:SRB393255 TAX393248:TAX393255 TKT393248:TKT393255 TUP393248:TUP393255 UEL393248:UEL393255 UOH393248:UOH393255 UYD393248:UYD393255 VHZ393248:VHZ393255 VRV393248:VRV393255 WBR393248:WBR393255 WLN393248:WLN393255 WVJ393248:WVJ393255 B458784:B458791 IX458784:IX458791 ST458784:ST458791 ACP458784:ACP458791 AML458784:AML458791 AWH458784:AWH458791 BGD458784:BGD458791 BPZ458784:BPZ458791 BZV458784:BZV458791 CJR458784:CJR458791 CTN458784:CTN458791 DDJ458784:DDJ458791 DNF458784:DNF458791 DXB458784:DXB458791 EGX458784:EGX458791 EQT458784:EQT458791 FAP458784:FAP458791 FKL458784:FKL458791 FUH458784:FUH458791 GED458784:GED458791 GNZ458784:GNZ458791 GXV458784:GXV458791 HHR458784:HHR458791 HRN458784:HRN458791 IBJ458784:IBJ458791 ILF458784:ILF458791 IVB458784:IVB458791 JEX458784:JEX458791 JOT458784:JOT458791 JYP458784:JYP458791 KIL458784:KIL458791 KSH458784:KSH458791 LCD458784:LCD458791 LLZ458784:LLZ458791 LVV458784:LVV458791 MFR458784:MFR458791 MPN458784:MPN458791 MZJ458784:MZJ458791 NJF458784:NJF458791 NTB458784:NTB458791 OCX458784:OCX458791 OMT458784:OMT458791 OWP458784:OWP458791 PGL458784:PGL458791 PQH458784:PQH458791 QAD458784:QAD458791 QJZ458784:QJZ458791 QTV458784:QTV458791 RDR458784:RDR458791 RNN458784:RNN458791 RXJ458784:RXJ458791 SHF458784:SHF458791 SRB458784:SRB458791 TAX458784:TAX458791 TKT458784:TKT458791 TUP458784:TUP458791 UEL458784:UEL458791 UOH458784:UOH458791 UYD458784:UYD458791 VHZ458784:VHZ458791 VRV458784:VRV458791 WBR458784:WBR458791 WLN458784:WLN458791 WVJ458784:WVJ458791 B524320:B524327 IX524320:IX524327 ST524320:ST524327 ACP524320:ACP524327 AML524320:AML524327 AWH524320:AWH524327 BGD524320:BGD524327 BPZ524320:BPZ524327 BZV524320:BZV524327 CJR524320:CJR524327 CTN524320:CTN524327 DDJ524320:DDJ524327 DNF524320:DNF524327 DXB524320:DXB524327 EGX524320:EGX524327 EQT524320:EQT524327 FAP524320:FAP524327 FKL524320:FKL524327 FUH524320:FUH524327 GED524320:GED524327 GNZ524320:GNZ524327 GXV524320:GXV524327 HHR524320:HHR524327 HRN524320:HRN524327 IBJ524320:IBJ524327 ILF524320:ILF524327 IVB524320:IVB524327 JEX524320:JEX524327 JOT524320:JOT524327 JYP524320:JYP524327 KIL524320:KIL524327 KSH524320:KSH524327 LCD524320:LCD524327 LLZ524320:LLZ524327 LVV524320:LVV524327 MFR524320:MFR524327 MPN524320:MPN524327 MZJ524320:MZJ524327 NJF524320:NJF524327 NTB524320:NTB524327 OCX524320:OCX524327 OMT524320:OMT524327 OWP524320:OWP524327 PGL524320:PGL524327 PQH524320:PQH524327 QAD524320:QAD524327 QJZ524320:QJZ524327 QTV524320:QTV524327 RDR524320:RDR524327 RNN524320:RNN524327 RXJ524320:RXJ524327 SHF524320:SHF524327 SRB524320:SRB524327 TAX524320:TAX524327 TKT524320:TKT524327 TUP524320:TUP524327 UEL524320:UEL524327 UOH524320:UOH524327 UYD524320:UYD524327 VHZ524320:VHZ524327 VRV524320:VRV524327 WBR524320:WBR524327 WLN524320:WLN524327 WVJ524320:WVJ524327 B589856:B589863 IX589856:IX589863 ST589856:ST589863 ACP589856:ACP589863 AML589856:AML589863 AWH589856:AWH589863 BGD589856:BGD589863 BPZ589856:BPZ589863 BZV589856:BZV589863 CJR589856:CJR589863 CTN589856:CTN589863 DDJ589856:DDJ589863 DNF589856:DNF589863 DXB589856:DXB589863 EGX589856:EGX589863 EQT589856:EQT589863 FAP589856:FAP589863 FKL589856:FKL589863 FUH589856:FUH589863 GED589856:GED589863 GNZ589856:GNZ589863 GXV589856:GXV589863 HHR589856:HHR589863 HRN589856:HRN589863 IBJ589856:IBJ589863 ILF589856:ILF589863 IVB589856:IVB589863 JEX589856:JEX589863 JOT589856:JOT589863 JYP589856:JYP589863 KIL589856:KIL589863 KSH589856:KSH589863 LCD589856:LCD589863 LLZ589856:LLZ589863 LVV589856:LVV589863 MFR589856:MFR589863 MPN589856:MPN589863 MZJ589856:MZJ589863 NJF589856:NJF589863 NTB589856:NTB589863 OCX589856:OCX589863 OMT589856:OMT589863 OWP589856:OWP589863 PGL589856:PGL589863 PQH589856:PQH589863 QAD589856:QAD589863 QJZ589856:QJZ589863 QTV589856:QTV589863 RDR589856:RDR589863 RNN589856:RNN589863 RXJ589856:RXJ589863 SHF589856:SHF589863 SRB589856:SRB589863 TAX589856:TAX589863 TKT589856:TKT589863 TUP589856:TUP589863 UEL589856:UEL589863 UOH589856:UOH589863 UYD589856:UYD589863 VHZ589856:VHZ589863 VRV589856:VRV589863 WBR589856:WBR589863 WLN589856:WLN589863 WVJ589856:WVJ589863 B655392:B655399 IX655392:IX655399 ST655392:ST655399 ACP655392:ACP655399 AML655392:AML655399 AWH655392:AWH655399 BGD655392:BGD655399 BPZ655392:BPZ655399 BZV655392:BZV655399 CJR655392:CJR655399 CTN655392:CTN655399 DDJ655392:DDJ655399 DNF655392:DNF655399 DXB655392:DXB655399 EGX655392:EGX655399 EQT655392:EQT655399 FAP655392:FAP655399 FKL655392:FKL655399 FUH655392:FUH655399 GED655392:GED655399 GNZ655392:GNZ655399 GXV655392:GXV655399 HHR655392:HHR655399 HRN655392:HRN655399 IBJ655392:IBJ655399 ILF655392:ILF655399 IVB655392:IVB655399 JEX655392:JEX655399 JOT655392:JOT655399 JYP655392:JYP655399 KIL655392:KIL655399 KSH655392:KSH655399 LCD655392:LCD655399 LLZ655392:LLZ655399 LVV655392:LVV655399 MFR655392:MFR655399 MPN655392:MPN655399 MZJ655392:MZJ655399 NJF655392:NJF655399 NTB655392:NTB655399 OCX655392:OCX655399 OMT655392:OMT655399 OWP655392:OWP655399 PGL655392:PGL655399 PQH655392:PQH655399 QAD655392:QAD655399 QJZ655392:QJZ655399 QTV655392:QTV655399 RDR655392:RDR655399 RNN655392:RNN655399 RXJ655392:RXJ655399 SHF655392:SHF655399 SRB655392:SRB655399 TAX655392:TAX655399 TKT655392:TKT655399 TUP655392:TUP655399 UEL655392:UEL655399 UOH655392:UOH655399 UYD655392:UYD655399 VHZ655392:VHZ655399 VRV655392:VRV655399 WBR655392:WBR655399 WLN655392:WLN655399 WVJ655392:WVJ655399 B720928:B720935 IX720928:IX720935 ST720928:ST720935 ACP720928:ACP720935 AML720928:AML720935 AWH720928:AWH720935 BGD720928:BGD720935 BPZ720928:BPZ720935 BZV720928:BZV720935 CJR720928:CJR720935 CTN720928:CTN720935 DDJ720928:DDJ720935 DNF720928:DNF720935 DXB720928:DXB720935 EGX720928:EGX720935 EQT720928:EQT720935 FAP720928:FAP720935 FKL720928:FKL720935 FUH720928:FUH720935 GED720928:GED720935 GNZ720928:GNZ720935 GXV720928:GXV720935 HHR720928:HHR720935 HRN720928:HRN720935 IBJ720928:IBJ720935 ILF720928:ILF720935 IVB720928:IVB720935 JEX720928:JEX720935 JOT720928:JOT720935 JYP720928:JYP720935 KIL720928:KIL720935 KSH720928:KSH720935 LCD720928:LCD720935 LLZ720928:LLZ720935 LVV720928:LVV720935 MFR720928:MFR720935 MPN720928:MPN720935 MZJ720928:MZJ720935 NJF720928:NJF720935 NTB720928:NTB720935 OCX720928:OCX720935 OMT720928:OMT720935 OWP720928:OWP720935 PGL720928:PGL720935 PQH720928:PQH720935 QAD720928:QAD720935 QJZ720928:QJZ720935 QTV720928:QTV720935 RDR720928:RDR720935 RNN720928:RNN720935 RXJ720928:RXJ720935 SHF720928:SHF720935 SRB720928:SRB720935 TAX720928:TAX720935 TKT720928:TKT720935 TUP720928:TUP720935 UEL720928:UEL720935 UOH720928:UOH720935 UYD720928:UYD720935 VHZ720928:VHZ720935 VRV720928:VRV720935 WBR720928:WBR720935 WLN720928:WLN720935 WVJ720928:WVJ720935 B786464:B786471 IX786464:IX786471 ST786464:ST786471 ACP786464:ACP786471 AML786464:AML786471 AWH786464:AWH786471 BGD786464:BGD786471 BPZ786464:BPZ786471 BZV786464:BZV786471 CJR786464:CJR786471 CTN786464:CTN786471 DDJ786464:DDJ786471 DNF786464:DNF786471 DXB786464:DXB786471 EGX786464:EGX786471 EQT786464:EQT786471 FAP786464:FAP786471 FKL786464:FKL786471 FUH786464:FUH786471 GED786464:GED786471 GNZ786464:GNZ786471 GXV786464:GXV786471 HHR786464:HHR786471 HRN786464:HRN786471 IBJ786464:IBJ786471 ILF786464:ILF786471 IVB786464:IVB786471 JEX786464:JEX786471 JOT786464:JOT786471 JYP786464:JYP786471 KIL786464:KIL786471 KSH786464:KSH786471 LCD786464:LCD786471 LLZ786464:LLZ786471 LVV786464:LVV786471 MFR786464:MFR786471 MPN786464:MPN786471 MZJ786464:MZJ786471 NJF786464:NJF786471 NTB786464:NTB786471 OCX786464:OCX786471 OMT786464:OMT786471 OWP786464:OWP786471 PGL786464:PGL786471 PQH786464:PQH786471 QAD786464:QAD786471 QJZ786464:QJZ786471 QTV786464:QTV786471 RDR786464:RDR786471 RNN786464:RNN786471 RXJ786464:RXJ786471 SHF786464:SHF786471 SRB786464:SRB786471 TAX786464:TAX786471 TKT786464:TKT786471 TUP786464:TUP786471 UEL786464:UEL786471 UOH786464:UOH786471 UYD786464:UYD786471 VHZ786464:VHZ786471 VRV786464:VRV786471 WBR786464:WBR786471 WLN786464:WLN786471 WVJ786464:WVJ786471 B852000:B852007 IX852000:IX852007 ST852000:ST852007 ACP852000:ACP852007 AML852000:AML852007 AWH852000:AWH852007 BGD852000:BGD852007 BPZ852000:BPZ852007 BZV852000:BZV852007 CJR852000:CJR852007 CTN852000:CTN852007 DDJ852000:DDJ852007 DNF852000:DNF852007 DXB852000:DXB852007 EGX852000:EGX852007 EQT852000:EQT852007 FAP852000:FAP852007 FKL852000:FKL852007 FUH852000:FUH852007 GED852000:GED852007 GNZ852000:GNZ852007 GXV852000:GXV852007 HHR852000:HHR852007 HRN852000:HRN852007 IBJ852000:IBJ852007 ILF852000:ILF852007 IVB852000:IVB852007 JEX852000:JEX852007 JOT852000:JOT852007 JYP852000:JYP852007 KIL852000:KIL852007 KSH852000:KSH852007 LCD852000:LCD852007 LLZ852000:LLZ852007 LVV852000:LVV852007 MFR852000:MFR852007 MPN852000:MPN852007 MZJ852000:MZJ852007 NJF852000:NJF852007 NTB852000:NTB852007 OCX852000:OCX852007 OMT852000:OMT852007 OWP852000:OWP852007 PGL852000:PGL852007 PQH852000:PQH852007 QAD852000:QAD852007 QJZ852000:QJZ852007 QTV852000:QTV852007 RDR852000:RDR852007 RNN852000:RNN852007 RXJ852000:RXJ852007 SHF852000:SHF852007 SRB852000:SRB852007 TAX852000:TAX852007 TKT852000:TKT852007 TUP852000:TUP852007 UEL852000:UEL852007 UOH852000:UOH852007 UYD852000:UYD852007 VHZ852000:VHZ852007 VRV852000:VRV852007 WBR852000:WBR852007 WLN852000:WLN852007 WVJ852000:WVJ852007 B917536:B917543 IX917536:IX917543 ST917536:ST917543 ACP917536:ACP917543 AML917536:AML917543 AWH917536:AWH917543 BGD917536:BGD917543 BPZ917536:BPZ917543 BZV917536:BZV917543 CJR917536:CJR917543 CTN917536:CTN917543 DDJ917536:DDJ917543 DNF917536:DNF917543 DXB917536:DXB917543 EGX917536:EGX917543 EQT917536:EQT917543 FAP917536:FAP917543 FKL917536:FKL917543 FUH917536:FUH917543 GED917536:GED917543 GNZ917536:GNZ917543 GXV917536:GXV917543 HHR917536:HHR917543 HRN917536:HRN917543 IBJ917536:IBJ917543 ILF917536:ILF917543 IVB917536:IVB917543 JEX917536:JEX917543 JOT917536:JOT917543 JYP917536:JYP917543 KIL917536:KIL917543 KSH917536:KSH917543 LCD917536:LCD917543 LLZ917536:LLZ917543 LVV917536:LVV917543 MFR917536:MFR917543 MPN917536:MPN917543 MZJ917536:MZJ917543 NJF917536:NJF917543 NTB917536:NTB917543 OCX917536:OCX917543 OMT917536:OMT917543 OWP917536:OWP917543 PGL917536:PGL917543 PQH917536:PQH917543 QAD917536:QAD917543 QJZ917536:QJZ917543 QTV917536:QTV917543 RDR917536:RDR917543 RNN917536:RNN917543 RXJ917536:RXJ917543 SHF917536:SHF917543 SRB917536:SRB917543 TAX917536:TAX917543 TKT917536:TKT917543 TUP917536:TUP917543 UEL917536:UEL917543 UOH917536:UOH917543 UYD917536:UYD917543 VHZ917536:VHZ917543 VRV917536:VRV917543 WBR917536:WBR917543 WLN917536:WLN917543 WVJ917536:WVJ917543 B983072:B983079 IX983072:IX983079 ST983072:ST983079 ACP983072:ACP983079 AML983072:AML983079 AWH983072:AWH983079 BGD983072:BGD983079 BPZ983072:BPZ983079 BZV983072:BZV983079 CJR983072:CJR983079 CTN983072:CTN983079 DDJ983072:DDJ983079 DNF983072:DNF983079 DXB983072:DXB983079 EGX983072:EGX983079 EQT983072:EQT983079 FAP983072:FAP983079 FKL983072:FKL983079 FUH983072:FUH983079 GED983072:GED983079 GNZ983072:GNZ983079 GXV983072:GXV983079 HHR983072:HHR983079 HRN983072:HRN983079 IBJ983072:IBJ983079 ILF983072:ILF983079 IVB983072:IVB983079 JEX983072:JEX983079 JOT983072:JOT983079 JYP983072:JYP983079 KIL983072:KIL983079 KSH983072:KSH983079 LCD983072:LCD983079 LLZ983072:LLZ983079 LVV983072:LVV983079 MFR983072:MFR983079 MPN983072:MPN983079 MZJ983072:MZJ983079 NJF983072:NJF983079 NTB983072:NTB983079 OCX983072:OCX983079 OMT983072:OMT983079 OWP983072:OWP983079 PGL983072:PGL983079 PQH983072:PQH983079 QAD983072:QAD983079 QJZ983072:QJZ983079 QTV983072:QTV983079 RDR983072:RDR983079 RNN983072:RNN983079 RXJ983072:RXJ983079 SHF983072:SHF983079 SRB983072:SRB983079 TAX983072:TAX983079 TKT983072:TKT983079 TUP983072:TUP983079 UEL983072:UEL983079 UOH983072:UOH983079 UYD983072:UYD983079 VHZ983072:VHZ983079 VRV983072:VRV983079 WBR983072:WBR983079 WLN983072:WLN983079 B32">
      <formula1>Valore</formula1>
    </dataValidation>
  </dataValidations>
  <pageMargins left="0.7" right="0.7" top="0.75" bottom="0.75" header="0.3" footer="0.3"/>
  <pageSetup paperSize="9" scale="65" orientation="landscape" r:id="rId1"/>
  <legacyDrawing r:id="rId2"/>
  <extLst xmlns:x14="http://schemas.microsoft.com/office/spreadsheetml/2009/9/main">
    <ext uri="{CCE6A557-97BC-4b89-ADB6-D9C93CAAB3DF}">
      <x14:dataValidations xmlns:xm="http://schemas.microsoft.com/office/excel/2006/main" count="2">
        <x14:dataValidation type="list" allowBlank="1" showInputMessage="1" showErrorMessage="1">
          <x14:formula1>
            <xm:f>Foglio1!$B$2:$B$10</xm:f>
          </x14:formula1>
          <xm:sqref>B33:B39</xm:sqref>
        </x14:dataValidation>
        <x14:dataValidation type="list" allowBlank="1" showInputMessage="1" showErrorMessage="1">
          <x14:formula1>
            <xm:f>Foglio1!$A$2:$A$10</xm:f>
          </x14:formula1>
          <xm:sqref>A33:A39</xm:sqref>
        </x14:dataValidation>
      </x14:dataValidations>
    </ext>
  </extLst>
</worksheet>
</file>

<file path=xl/worksheets/sheet21.xml><?xml version="1.0" encoding="utf-8"?>
<worksheet xmlns="http://schemas.openxmlformats.org/spreadsheetml/2006/main" xmlns:r="http://schemas.openxmlformats.org/officeDocument/2006/relationships">
  <dimension ref="A1:K45"/>
  <sheetViews>
    <sheetView workbookViewId="0">
      <selection activeCell="B12" sqref="B12"/>
    </sheetView>
  </sheetViews>
  <sheetFormatPr defaultRowHeight="12.75"/>
  <cols>
    <col min="1" max="1" width="48.5703125" style="83" customWidth="1"/>
    <col min="2" max="2" width="52.5703125" style="83" customWidth="1"/>
    <col min="3" max="3" width="10.140625" style="83" customWidth="1"/>
    <col min="4" max="4" width="8.85546875" style="83" hidden="1" customWidth="1"/>
    <col min="5" max="5" width="9.28515625" style="83" customWidth="1"/>
    <col min="6" max="10" width="16" style="83" customWidth="1"/>
    <col min="11" max="256" width="9.140625" style="83"/>
    <col min="257" max="257" width="42.42578125" style="83" customWidth="1"/>
    <col min="258" max="258" width="46.42578125" style="83" customWidth="1"/>
    <col min="259" max="259" width="10.140625" style="83" customWidth="1"/>
    <col min="260" max="260" width="8.85546875" style="83" customWidth="1"/>
    <col min="261" max="261" width="9.28515625" style="83" customWidth="1"/>
    <col min="262" max="266" width="16" style="83" customWidth="1"/>
    <col min="267" max="512" width="9.140625" style="83"/>
    <col min="513" max="513" width="42.42578125" style="83" customWidth="1"/>
    <col min="514" max="514" width="46.42578125" style="83" customWidth="1"/>
    <col min="515" max="515" width="10.140625" style="83" customWidth="1"/>
    <col min="516" max="516" width="8.85546875" style="83" customWidth="1"/>
    <col min="517" max="517" width="9.28515625" style="83" customWidth="1"/>
    <col min="518" max="522" width="16" style="83" customWidth="1"/>
    <col min="523" max="768" width="9.140625" style="83"/>
    <col min="769" max="769" width="42.42578125" style="83" customWidth="1"/>
    <col min="770" max="770" width="46.42578125" style="83" customWidth="1"/>
    <col min="771" max="771" width="10.140625" style="83" customWidth="1"/>
    <col min="772" max="772" width="8.85546875" style="83" customWidth="1"/>
    <col min="773" max="773" width="9.28515625" style="83" customWidth="1"/>
    <col min="774" max="778" width="16" style="83" customWidth="1"/>
    <col min="779" max="1024" width="9.140625" style="83"/>
    <col min="1025" max="1025" width="42.42578125" style="83" customWidth="1"/>
    <col min="1026" max="1026" width="46.42578125" style="83" customWidth="1"/>
    <col min="1027" max="1027" width="10.140625" style="83" customWidth="1"/>
    <col min="1028" max="1028" width="8.85546875" style="83" customWidth="1"/>
    <col min="1029" max="1029" width="9.28515625" style="83" customWidth="1"/>
    <col min="1030" max="1034" width="16" style="83" customWidth="1"/>
    <col min="1035" max="1280" width="9.140625" style="83"/>
    <col min="1281" max="1281" width="42.42578125" style="83" customWidth="1"/>
    <col min="1282" max="1282" width="46.42578125" style="83" customWidth="1"/>
    <col min="1283" max="1283" width="10.140625" style="83" customWidth="1"/>
    <col min="1284" max="1284" width="8.85546875" style="83" customWidth="1"/>
    <col min="1285" max="1285" width="9.28515625" style="83" customWidth="1"/>
    <col min="1286" max="1290" width="16" style="83" customWidth="1"/>
    <col min="1291" max="1536" width="9.140625" style="83"/>
    <col min="1537" max="1537" width="42.42578125" style="83" customWidth="1"/>
    <col min="1538" max="1538" width="46.42578125" style="83" customWidth="1"/>
    <col min="1539" max="1539" width="10.140625" style="83" customWidth="1"/>
    <col min="1540" max="1540" width="8.85546875" style="83" customWidth="1"/>
    <col min="1541" max="1541" width="9.28515625" style="83" customWidth="1"/>
    <col min="1542" max="1546" width="16" style="83" customWidth="1"/>
    <col min="1547" max="1792" width="9.140625" style="83"/>
    <col min="1793" max="1793" width="42.42578125" style="83" customWidth="1"/>
    <col min="1794" max="1794" width="46.42578125" style="83" customWidth="1"/>
    <col min="1795" max="1795" width="10.140625" style="83" customWidth="1"/>
    <col min="1796" max="1796" width="8.85546875" style="83" customWidth="1"/>
    <col min="1797" max="1797" width="9.28515625" style="83" customWidth="1"/>
    <col min="1798" max="1802" width="16" style="83" customWidth="1"/>
    <col min="1803" max="2048" width="9.140625" style="83"/>
    <col min="2049" max="2049" width="42.42578125" style="83" customWidth="1"/>
    <col min="2050" max="2050" width="46.42578125" style="83" customWidth="1"/>
    <col min="2051" max="2051" width="10.140625" style="83" customWidth="1"/>
    <col min="2052" max="2052" width="8.85546875" style="83" customWidth="1"/>
    <col min="2053" max="2053" width="9.28515625" style="83" customWidth="1"/>
    <col min="2054" max="2058" width="16" style="83" customWidth="1"/>
    <col min="2059" max="2304" width="9.140625" style="83"/>
    <col min="2305" max="2305" width="42.42578125" style="83" customWidth="1"/>
    <col min="2306" max="2306" width="46.42578125" style="83" customWidth="1"/>
    <col min="2307" max="2307" width="10.140625" style="83" customWidth="1"/>
    <col min="2308" max="2308" width="8.85546875" style="83" customWidth="1"/>
    <col min="2309" max="2309" width="9.28515625" style="83" customWidth="1"/>
    <col min="2310" max="2314" width="16" style="83" customWidth="1"/>
    <col min="2315" max="2560" width="9.140625" style="83"/>
    <col min="2561" max="2561" width="42.42578125" style="83" customWidth="1"/>
    <col min="2562" max="2562" width="46.42578125" style="83" customWidth="1"/>
    <col min="2563" max="2563" width="10.140625" style="83" customWidth="1"/>
    <col min="2564" max="2564" width="8.85546875" style="83" customWidth="1"/>
    <col min="2565" max="2565" width="9.28515625" style="83" customWidth="1"/>
    <col min="2566" max="2570" width="16" style="83" customWidth="1"/>
    <col min="2571" max="2816" width="9.140625" style="83"/>
    <col min="2817" max="2817" width="42.42578125" style="83" customWidth="1"/>
    <col min="2818" max="2818" width="46.42578125" style="83" customWidth="1"/>
    <col min="2819" max="2819" width="10.140625" style="83" customWidth="1"/>
    <col min="2820" max="2820" width="8.85546875" style="83" customWidth="1"/>
    <col min="2821" max="2821" width="9.28515625" style="83" customWidth="1"/>
    <col min="2822" max="2826" width="16" style="83" customWidth="1"/>
    <col min="2827" max="3072" width="9.140625" style="83"/>
    <col min="3073" max="3073" width="42.42578125" style="83" customWidth="1"/>
    <col min="3074" max="3074" width="46.42578125" style="83" customWidth="1"/>
    <col min="3075" max="3075" width="10.140625" style="83" customWidth="1"/>
    <col min="3076" max="3076" width="8.85546875" style="83" customWidth="1"/>
    <col min="3077" max="3077" width="9.28515625" style="83" customWidth="1"/>
    <col min="3078" max="3082" width="16" style="83" customWidth="1"/>
    <col min="3083" max="3328" width="9.140625" style="83"/>
    <col min="3329" max="3329" width="42.42578125" style="83" customWidth="1"/>
    <col min="3330" max="3330" width="46.42578125" style="83" customWidth="1"/>
    <col min="3331" max="3331" width="10.140625" style="83" customWidth="1"/>
    <col min="3332" max="3332" width="8.85546875" style="83" customWidth="1"/>
    <col min="3333" max="3333" width="9.28515625" style="83" customWidth="1"/>
    <col min="3334" max="3338" width="16" style="83" customWidth="1"/>
    <col min="3339" max="3584" width="9.140625" style="83"/>
    <col min="3585" max="3585" width="42.42578125" style="83" customWidth="1"/>
    <col min="3586" max="3586" width="46.42578125" style="83" customWidth="1"/>
    <col min="3587" max="3587" width="10.140625" style="83" customWidth="1"/>
    <col min="3588" max="3588" width="8.85546875" style="83" customWidth="1"/>
    <col min="3589" max="3589" width="9.28515625" style="83" customWidth="1"/>
    <col min="3590" max="3594" width="16" style="83" customWidth="1"/>
    <col min="3595" max="3840" width="9.140625" style="83"/>
    <col min="3841" max="3841" width="42.42578125" style="83" customWidth="1"/>
    <col min="3842" max="3842" width="46.42578125" style="83" customWidth="1"/>
    <col min="3843" max="3843" width="10.140625" style="83" customWidth="1"/>
    <col min="3844" max="3844" width="8.85546875" style="83" customWidth="1"/>
    <col min="3845" max="3845" width="9.28515625" style="83" customWidth="1"/>
    <col min="3846" max="3850" width="16" style="83" customWidth="1"/>
    <col min="3851" max="4096" width="9.140625" style="83"/>
    <col min="4097" max="4097" width="42.42578125" style="83" customWidth="1"/>
    <col min="4098" max="4098" width="46.42578125" style="83" customWidth="1"/>
    <col min="4099" max="4099" width="10.140625" style="83" customWidth="1"/>
    <col min="4100" max="4100" width="8.85546875" style="83" customWidth="1"/>
    <col min="4101" max="4101" width="9.28515625" style="83" customWidth="1"/>
    <col min="4102" max="4106" width="16" style="83" customWidth="1"/>
    <col min="4107" max="4352" width="9.140625" style="83"/>
    <col min="4353" max="4353" width="42.42578125" style="83" customWidth="1"/>
    <col min="4354" max="4354" width="46.42578125" style="83" customWidth="1"/>
    <col min="4355" max="4355" width="10.140625" style="83" customWidth="1"/>
    <col min="4356" max="4356" width="8.85546875" style="83" customWidth="1"/>
    <col min="4357" max="4357" width="9.28515625" style="83" customWidth="1"/>
    <col min="4358" max="4362" width="16" style="83" customWidth="1"/>
    <col min="4363" max="4608" width="9.140625" style="83"/>
    <col min="4609" max="4609" width="42.42578125" style="83" customWidth="1"/>
    <col min="4610" max="4610" width="46.42578125" style="83" customWidth="1"/>
    <col min="4611" max="4611" width="10.140625" style="83" customWidth="1"/>
    <col min="4612" max="4612" width="8.85546875" style="83" customWidth="1"/>
    <col min="4613" max="4613" width="9.28515625" style="83" customWidth="1"/>
    <col min="4614" max="4618" width="16" style="83" customWidth="1"/>
    <col min="4619" max="4864" width="9.140625" style="83"/>
    <col min="4865" max="4865" width="42.42578125" style="83" customWidth="1"/>
    <col min="4866" max="4866" width="46.42578125" style="83" customWidth="1"/>
    <col min="4867" max="4867" width="10.140625" style="83" customWidth="1"/>
    <col min="4868" max="4868" width="8.85546875" style="83" customWidth="1"/>
    <col min="4869" max="4869" width="9.28515625" style="83" customWidth="1"/>
    <col min="4870" max="4874" width="16" style="83" customWidth="1"/>
    <col min="4875" max="5120" width="9.140625" style="83"/>
    <col min="5121" max="5121" width="42.42578125" style="83" customWidth="1"/>
    <col min="5122" max="5122" width="46.42578125" style="83" customWidth="1"/>
    <col min="5123" max="5123" width="10.140625" style="83" customWidth="1"/>
    <col min="5124" max="5124" width="8.85546875" style="83" customWidth="1"/>
    <col min="5125" max="5125" width="9.28515625" style="83" customWidth="1"/>
    <col min="5126" max="5130" width="16" style="83" customWidth="1"/>
    <col min="5131" max="5376" width="9.140625" style="83"/>
    <col min="5377" max="5377" width="42.42578125" style="83" customWidth="1"/>
    <col min="5378" max="5378" width="46.42578125" style="83" customWidth="1"/>
    <col min="5379" max="5379" width="10.140625" style="83" customWidth="1"/>
    <col min="5380" max="5380" width="8.85546875" style="83" customWidth="1"/>
    <col min="5381" max="5381" width="9.28515625" style="83" customWidth="1"/>
    <col min="5382" max="5386" width="16" style="83" customWidth="1"/>
    <col min="5387" max="5632" width="9.140625" style="83"/>
    <col min="5633" max="5633" width="42.42578125" style="83" customWidth="1"/>
    <col min="5634" max="5634" width="46.42578125" style="83" customWidth="1"/>
    <col min="5635" max="5635" width="10.140625" style="83" customWidth="1"/>
    <col min="5636" max="5636" width="8.85546875" style="83" customWidth="1"/>
    <col min="5637" max="5637" width="9.28515625" style="83" customWidth="1"/>
    <col min="5638" max="5642" width="16" style="83" customWidth="1"/>
    <col min="5643" max="5888" width="9.140625" style="83"/>
    <col min="5889" max="5889" width="42.42578125" style="83" customWidth="1"/>
    <col min="5890" max="5890" width="46.42578125" style="83" customWidth="1"/>
    <col min="5891" max="5891" width="10.140625" style="83" customWidth="1"/>
    <col min="5892" max="5892" width="8.85546875" style="83" customWidth="1"/>
    <col min="5893" max="5893" width="9.28515625" style="83" customWidth="1"/>
    <col min="5894" max="5898" width="16" style="83" customWidth="1"/>
    <col min="5899" max="6144" width="9.140625" style="83"/>
    <col min="6145" max="6145" width="42.42578125" style="83" customWidth="1"/>
    <col min="6146" max="6146" width="46.42578125" style="83" customWidth="1"/>
    <col min="6147" max="6147" width="10.140625" style="83" customWidth="1"/>
    <col min="6148" max="6148" width="8.85546875" style="83" customWidth="1"/>
    <col min="6149" max="6149" width="9.28515625" style="83" customWidth="1"/>
    <col min="6150" max="6154" width="16" style="83" customWidth="1"/>
    <col min="6155" max="6400" width="9.140625" style="83"/>
    <col min="6401" max="6401" width="42.42578125" style="83" customWidth="1"/>
    <col min="6402" max="6402" width="46.42578125" style="83" customWidth="1"/>
    <col min="6403" max="6403" width="10.140625" style="83" customWidth="1"/>
    <col min="6404" max="6404" width="8.85546875" style="83" customWidth="1"/>
    <col min="6405" max="6405" width="9.28515625" style="83" customWidth="1"/>
    <col min="6406" max="6410" width="16" style="83" customWidth="1"/>
    <col min="6411" max="6656" width="9.140625" style="83"/>
    <col min="6657" max="6657" width="42.42578125" style="83" customWidth="1"/>
    <col min="6658" max="6658" width="46.42578125" style="83" customWidth="1"/>
    <col min="6659" max="6659" width="10.140625" style="83" customWidth="1"/>
    <col min="6660" max="6660" width="8.85546875" style="83" customWidth="1"/>
    <col min="6661" max="6661" width="9.28515625" style="83" customWidth="1"/>
    <col min="6662" max="6666" width="16" style="83" customWidth="1"/>
    <col min="6667" max="6912" width="9.140625" style="83"/>
    <col min="6913" max="6913" width="42.42578125" style="83" customWidth="1"/>
    <col min="6914" max="6914" width="46.42578125" style="83" customWidth="1"/>
    <col min="6915" max="6915" width="10.140625" style="83" customWidth="1"/>
    <col min="6916" max="6916" width="8.85546875" style="83" customWidth="1"/>
    <col min="6917" max="6917" width="9.28515625" style="83" customWidth="1"/>
    <col min="6918" max="6922" width="16" style="83" customWidth="1"/>
    <col min="6923" max="7168" width="9.140625" style="83"/>
    <col min="7169" max="7169" width="42.42578125" style="83" customWidth="1"/>
    <col min="7170" max="7170" width="46.42578125" style="83" customWidth="1"/>
    <col min="7171" max="7171" width="10.140625" style="83" customWidth="1"/>
    <col min="7172" max="7172" width="8.85546875" style="83" customWidth="1"/>
    <col min="7173" max="7173" width="9.28515625" style="83" customWidth="1"/>
    <col min="7174" max="7178" width="16" style="83" customWidth="1"/>
    <col min="7179" max="7424" width="9.140625" style="83"/>
    <col min="7425" max="7425" width="42.42578125" style="83" customWidth="1"/>
    <col min="7426" max="7426" width="46.42578125" style="83" customWidth="1"/>
    <col min="7427" max="7427" width="10.140625" style="83" customWidth="1"/>
    <col min="7428" max="7428" width="8.85546875" style="83" customWidth="1"/>
    <col min="7429" max="7429" width="9.28515625" style="83" customWidth="1"/>
    <col min="7430" max="7434" width="16" style="83" customWidth="1"/>
    <col min="7435" max="7680" width="9.140625" style="83"/>
    <col min="7681" max="7681" width="42.42578125" style="83" customWidth="1"/>
    <col min="7682" max="7682" width="46.42578125" style="83" customWidth="1"/>
    <col min="7683" max="7683" width="10.140625" style="83" customWidth="1"/>
    <col min="7684" max="7684" width="8.85546875" style="83" customWidth="1"/>
    <col min="7685" max="7685" width="9.28515625" style="83" customWidth="1"/>
    <col min="7686" max="7690" width="16" style="83" customWidth="1"/>
    <col min="7691" max="7936" width="9.140625" style="83"/>
    <col min="7937" max="7937" width="42.42578125" style="83" customWidth="1"/>
    <col min="7938" max="7938" width="46.42578125" style="83" customWidth="1"/>
    <col min="7939" max="7939" width="10.140625" style="83" customWidth="1"/>
    <col min="7940" max="7940" width="8.85546875" style="83" customWidth="1"/>
    <col min="7941" max="7941" width="9.28515625" style="83" customWidth="1"/>
    <col min="7942" max="7946" width="16" style="83" customWidth="1"/>
    <col min="7947" max="8192" width="9.140625" style="83"/>
    <col min="8193" max="8193" width="42.42578125" style="83" customWidth="1"/>
    <col min="8194" max="8194" width="46.42578125" style="83" customWidth="1"/>
    <col min="8195" max="8195" width="10.140625" style="83" customWidth="1"/>
    <col min="8196" max="8196" width="8.85546875" style="83" customWidth="1"/>
    <col min="8197" max="8197" width="9.28515625" style="83" customWidth="1"/>
    <col min="8198" max="8202" width="16" style="83" customWidth="1"/>
    <col min="8203" max="8448" width="9.140625" style="83"/>
    <col min="8449" max="8449" width="42.42578125" style="83" customWidth="1"/>
    <col min="8450" max="8450" width="46.42578125" style="83" customWidth="1"/>
    <col min="8451" max="8451" width="10.140625" style="83" customWidth="1"/>
    <col min="8452" max="8452" width="8.85546875" style="83" customWidth="1"/>
    <col min="8453" max="8453" width="9.28515625" style="83" customWidth="1"/>
    <col min="8454" max="8458" width="16" style="83" customWidth="1"/>
    <col min="8459" max="8704" width="9.140625" style="83"/>
    <col min="8705" max="8705" width="42.42578125" style="83" customWidth="1"/>
    <col min="8706" max="8706" width="46.42578125" style="83" customWidth="1"/>
    <col min="8707" max="8707" width="10.140625" style="83" customWidth="1"/>
    <col min="8708" max="8708" width="8.85546875" style="83" customWidth="1"/>
    <col min="8709" max="8709" width="9.28515625" style="83" customWidth="1"/>
    <col min="8710" max="8714" width="16" style="83" customWidth="1"/>
    <col min="8715" max="8960" width="9.140625" style="83"/>
    <col min="8961" max="8961" width="42.42578125" style="83" customWidth="1"/>
    <col min="8962" max="8962" width="46.42578125" style="83" customWidth="1"/>
    <col min="8963" max="8963" width="10.140625" style="83" customWidth="1"/>
    <col min="8964" max="8964" width="8.85546875" style="83" customWidth="1"/>
    <col min="8965" max="8965" width="9.28515625" style="83" customWidth="1"/>
    <col min="8966" max="8970" width="16" style="83" customWidth="1"/>
    <col min="8971" max="9216" width="9.140625" style="83"/>
    <col min="9217" max="9217" width="42.42578125" style="83" customWidth="1"/>
    <col min="9218" max="9218" width="46.42578125" style="83" customWidth="1"/>
    <col min="9219" max="9219" width="10.140625" style="83" customWidth="1"/>
    <col min="9220" max="9220" width="8.85546875" style="83" customWidth="1"/>
    <col min="9221" max="9221" width="9.28515625" style="83" customWidth="1"/>
    <col min="9222" max="9226" width="16" style="83" customWidth="1"/>
    <col min="9227" max="9472" width="9.140625" style="83"/>
    <col min="9473" max="9473" width="42.42578125" style="83" customWidth="1"/>
    <col min="9474" max="9474" width="46.42578125" style="83" customWidth="1"/>
    <col min="9475" max="9475" width="10.140625" style="83" customWidth="1"/>
    <col min="9476" max="9476" width="8.85546875" style="83" customWidth="1"/>
    <col min="9477" max="9477" width="9.28515625" style="83" customWidth="1"/>
    <col min="9478" max="9482" width="16" style="83" customWidth="1"/>
    <col min="9483" max="9728" width="9.140625" style="83"/>
    <col min="9729" max="9729" width="42.42578125" style="83" customWidth="1"/>
    <col min="9730" max="9730" width="46.42578125" style="83" customWidth="1"/>
    <col min="9731" max="9731" width="10.140625" style="83" customWidth="1"/>
    <col min="9732" max="9732" width="8.85546875" style="83" customWidth="1"/>
    <col min="9733" max="9733" width="9.28515625" style="83" customWidth="1"/>
    <col min="9734" max="9738" width="16" style="83" customWidth="1"/>
    <col min="9739" max="9984" width="9.140625" style="83"/>
    <col min="9985" max="9985" width="42.42578125" style="83" customWidth="1"/>
    <col min="9986" max="9986" width="46.42578125" style="83" customWidth="1"/>
    <col min="9987" max="9987" width="10.140625" style="83" customWidth="1"/>
    <col min="9988" max="9988" width="8.85546875" style="83" customWidth="1"/>
    <col min="9989" max="9989" width="9.28515625" style="83" customWidth="1"/>
    <col min="9990" max="9994" width="16" style="83" customWidth="1"/>
    <col min="9995" max="10240" width="9.140625" style="83"/>
    <col min="10241" max="10241" width="42.42578125" style="83" customWidth="1"/>
    <col min="10242" max="10242" width="46.42578125" style="83" customWidth="1"/>
    <col min="10243" max="10243" width="10.140625" style="83" customWidth="1"/>
    <col min="10244" max="10244" width="8.85546875" style="83" customWidth="1"/>
    <col min="10245" max="10245" width="9.28515625" style="83" customWidth="1"/>
    <col min="10246" max="10250" width="16" style="83" customWidth="1"/>
    <col min="10251" max="10496" width="9.140625" style="83"/>
    <col min="10497" max="10497" width="42.42578125" style="83" customWidth="1"/>
    <col min="10498" max="10498" width="46.42578125" style="83" customWidth="1"/>
    <col min="10499" max="10499" width="10.140625" style="83" customWidth="1"/>
    <col min="10500" max="10500" width="8.85546875" style="83" customWidth="1"/>
    <col min="10501" max="10501" width="9.28515625" style="83" customWidth="1"/>
    <col min="10502" max="10506" width="16" style="83" customWidth="1"/>
    <col min="10507" max="10752" width="9.140625" style="83"/>
    <col min="10753" max="10753" width="42.42578125" style="83" customWidth="1"/>
    <col min="10754" max="10754" width="46.42578125" style="83" customWidth="1"/>
    <col min="10755" max="10755" width="10.140625" style="83" customWidth="1"/>
    <col min="10756" max="10756" width="8.85546875" style="83" customWidth="1"/>
    <col min="10757" max="10757" width="9.28515625" style="83" customWidth="1"/>
    <col min="10758" max="10762" width="16" style="83" customWidth="1"/>
    <col min="10763" max="11008" width="9.140625" style="83"/>
    <col min="11009" max="11009" width="42.42578125" style="83" customWidth="1"/>
    <col min="11010" max="11010" width="46.42578125" style="83" customWidth="1"/>
    <col min="11011" max="11011" width="10.140625" style="83" customWidth="1"/>
    <col min="11012" max="11012" width="8.85546875" style="83" customWidth="1"/>
    <col min="11013" max="11013" width="9.28515625" style="83" customWidth="1"/>
    <col min="11014" max="11018" width="16" style="83" customWidth="1"/>
    <col min="11019" max="11264" width="9.140625" style="83"/>
    <col min="11265" max="11265" width="42.42578125" style="83" customWidth="1"/>
    <col min="11266" max="11266" width="46.42578125" style="83" customWidth="1"/>
    <col min="11267" max="11267" width="10.140625" style="83" customWidth="1"/>
    <col min="11268" max="11268" width="8.85546875" style="83" customWidth="1"/>
    <col min="11269" max="11269" width="9.28515625" style="83" customWidth="1"/>
    <col min="11270" max="11274" width="16" style="83" customWidth="1"/>
    <col min="11275" max="11520" width="9.140625" style="83"/>
    <col min="11521" max="11521" width="42.42578125" style="83" customWidth="1"/>
    <col min="11522" max="11522" width="46.42578125" style="83" customWidth="1"/>
    <col min="11523" max="11523" width="10.140625" style="83" customWidth="1"/>
    <col min="11524" max="11524" width="8.85546875" style="83" customWidth="1"/>
    <col min="11525" max="11525" width="9.28515625" style="83" customWidth="1"/>
    <col min="11526" max="11530" width="16" style="83" customWidth="1"/>
    <col min="11531" max="11776" width="9.140625" style="83"/>
    <col min="11777" max="11777" width="42.42578125" style="83" customWidth="1"/>
    <col min="11778" max="11778" width="46.42578125" style="83" customWidth="1"/>
    <col min="11779" max="11779" width="10.140625" style="83" customWidth="1"/>
    <col min="11780" max="11780" width="8.85546875" style="83" customWidth="1"/>
    <col min="11781" max="11781" width="9.28515625" style="83" customWidth="1"/>
    <col min="11782" max="11786" width="16" style="83" customWidth="1"/>
    <col min="11787" max="12032" width="9.140625" style="83"/>
    <col min="12033" max="12033" width="42.42578125" style="83" customWidth="1"/>
    <col min="12034" max="12034" width="46.42578125" style="83" customWidth="1"/>
    <col min="12035" max="12035" width="10.140625" style="83" customWidth="1"/>
    <col min="12036" max="12036" width="8.85546875" style="83" customWidth="1"/>
    <col min="12037" max="12037" width="9.28515625" style="83" customWidth="1"/>
    <col min="12038" max="12042" width="16" style="83" customWidth="1"/>
    <col min="12043" max="12288" width="9.140625" style="83"/>
    <col min="12289" max="12289" width="42.42578125" style="83" customWidth="1"/>
    <col min="12290" max="12290" width="46.42578125" style="83" customWidth="1"/>
    <col min="12291" max="12291" width="10.140625" style="83" customWidth="1"/>
    <col min="12292" max="12292" width="8.85546875" style="83" customWidth="1"/>
    <col min="12293" max="12293" width="9.28515625" style="83" customWidth="1"/>
    <col min="12294" max="12298" width="16" style="83" customWidth="1"/>
    <col min="12299" max="12544" width="9.140625" style="83"/>
    <col min="12545" max="12545" width="42.42578125" style="83" customWidth="1"/>
    <col min="12546" max="12546" width="46.42578125" style="83" customWidth="1"/>
    <col min="12547" max="12547" width="10.140625" style="83" customWidth="1"/>
    <col min="12548" max="12548" width="8.85546875" style="83" customWidth="1"/>
    <col min="12549" max="12549" width="9.28515625" style="83" customWidth="1"/>
    <col min="12550" max="12554" width="16" style="83" customWidth="1"/>
    <col min="12555" max="12800" width="9.140625" style="83"/>
    <col min="12801" max="12801" width="42.42578125" style="83" customWidth="1"/>
    <col min="12802" max="12802" width="46.42578125" style="83" customWidth="1"/>
    <col min="12803" max="12803" width="10.140625" style="83" customWidth="1"/>
    <col min="12804" max="12804" width="8.85546875" style="83" customWidth="1"/>
    <col min="12805" max="12805" width="9.28515625" style="83" customWidth="1"/>
    <col min="12806" max="12810" width="16" style="83" customWidth="1"/>
    <col min="12811" max="13056" width="9.140625" style="83"/>
    <col min="13057" max="13057" width="42.42578125" style="83" customWidth="1"/>
    <col min="13058" max="13058" width="46.42578125" style="83" customWidth="1"/>
    <col min="13059" max="13059" width="10.140625" style="83" customWidth="1"/>
    <col min="13060" max="13060" width="8.85546875" style="83" customWidth="1"/>
    <col min="13061" max="13061" width="9.28515625" style="83" customWidth="1"/>
    <col min="13062" max="13066" width="16" style="83" customWidth="1"/>
    <col min="13067" max="13312" width="9.140625" style="83"/>
    <col min="13313" max="13313" width="42.42578125" style="83" customWidth="1"/>
    <col min="13314" max="13314" width="46.42578125" style="83" customWidth="1"/>
    <col min="13315" max="13315" width="10.140625" style="83" customWidth="1"/>
    <col min="13316" max="13316" width="8.85546875" style="83" customWidth="1"/>
    <col min="13317" max="13317" width="9.28515625" style="83" customWidth="1"/>
    <col min="13318" max="13322" width="16" style="83" customWidth="1"/>
    <col min="13323" max="13568" width="9.140625" style="83"/>
    <col min="13569" max="13569" width="42.42578125" style="83" customWidth="1"/>
    <col min="13570" max="13570" width="46.42578125" style="83" customWidth="1"/>
    <col min="13571" max="13571" width="10.140625" style="83" customWidth="1"/>
    <col min="13572" max="13572" width="8.85546875" style="83" customWidth="1"/>
    <col min="13573" max="13573" width="9.28515625" style="83" customWidth="1"/>
    <col min="13574" max="13578" width="16" style="83" customWidth="1"/>
    <col min="13579" max="13824" width="9.140625" style="83"/>
    <col min="13825" max="13825" width="42.42578125" style="83" customWidth="1"/>
    <col min="13826" max="13826" width="46.42578125" style="83" customWidth="1"/>
    <col min="13827" max="13827" width="10.140625" style="83" customWidth="1"/>
    <col min="13828" max="13828" width="8.85546875" style="83" customWidth="1"/>
    <col min="13829" max="13829" width="9.28515625" style="83" customWidth="1"/>
    <col min="13830" max="13834" width="16" style="83" customWidth="1"/>
    <col min="13835" max="14080" width="9.140625" style="83"/>
    <col min="14081" max="14081" width="42.42578125" style="83" customWidth="1"/>
    <col min="14082" max="14082" width="46.42578125" style="83" customWidth="1"/>
    <col min="14083" max="14083" width="10.140625" style="83" customWidth="1"/>
    <col min="14084" max="14084" width="8.85546875" style="83" customWidth="1"/>
    <col min="14085" max="14085" width="9.28515625" style="83" customWidth="1"/>
    <col min="14086" max="14090" width="16" style="83" customWidth="1"/>
    <col min="14091" max="14336" width="9.140625" style="83"/>
    <col min="14337" max="14337" width="42.42578125" style="83" customWidth="1"/>
    <col min="14338" max="14338" width="46.42578125" style="83" customWidth="1"/>
    <col min="14339" max="14339" width="10.140625" style="83" customWidth="1"/>
    <col min="14340" max="14340" width="8.85546875" style="83" customWidth="1"/>
    <col min="14341" max="14341" width="9.28515625" style="83" customWidth="1"/>
    <col min="14342" max="14346" width="16" style="83" customWidth="1"/>
    <col min="14347" max="14592" width="9.140625" style="83"/>
    <col min="14593" max="14593" width="42.42578125" style="83" customWidth="1"/>
    <col min="14594" max="14594" width="46.42578125" style="83" customWidth="1"/>
    <col min="14595" max="14595" width="10.140625" style="83" customWidth="1"/>
    <col min="14596" max="14596" width="8.85546875" style="83" customWidth="1"/>
    <col min="14597" max="14597" width="9.28515625" style="83" customWidth="1"/>
    <col min="14598" max="14602" width="16" style="83" customWidth="1"/>
    <col min="14603" max="14848" width="9.140625" style="83"/>
    <col min="14849" max="14849" width="42.42578125" style="83" customWidth="1"/>
    <col min="14850" max="14850" width="46.42578125" style="83" customWidth="1"/>
    <col min="14851" max="14851" width="10.140625" style="83" customWidth="1"/>
    <col min="14852" max="14852" width="8.85546875" style="83" customWidth="1"/>
    <col min="14853" max="14853" width="9.28515625" style="83" customWidth="1"/>
    <col min="14854" max="14858" width="16" style="83" customWidth="1"/>
    <col min="14859" max="15104" width="9.140625" style="83"/>
    <col min="15105" max="15105" width="42.42578125" style="83" customWidth="1"/>
    <col min="15106" max="15106" width="46.42578125" style="83" customWidth="1"/>
    <col min="15107" max="15107" width="10.140625" style="83" customWidth="1"/>
    <col min="15108" max="15108" width="8.85546875" style="83" customWidth="1"/>
    <col min="15109" max="15109" width="9.28515625" style="83" customWidth="1"/>
    <col min="15110" max="15114" width="16" style="83" customWidth="1"/>
    <col min="15115" max="15360" width="9.140625" style="83"/>
    <col min="15361" max="15361" width="42.42578125" style="83" customWidth="1"/>
    <col min="15362" max="15362" width="46.42578125" style="83" customWidth="1"/>
    <col min="15363" max="15363" width="10.140625" style="83" customWidth="1"/>
    <col min="15364" max="15364" width="8.85546875" style="83" customWidth="1"/>
    <col min="15365" max="15365" width="9.28515625" style="83" customWidth="1"/>
    <col min="15366" max="15370" width="16" style="83" customWidth="1"/>
    <col min="15371" max="15616" width="9.140625" style="83"/>
    <col min="15617" max="15617" width="42.42578125" style="83" customWidth="1"/>
    <col min="15618" max="15618" width="46.42578125" style="83" customWidth="1"/>
    <col min="15619" max="15619" width="10.140625" style="83" customWidth="1"/>
    <col min="15620" max="15620" width="8.85546875" style="83" customWidth="1"/>
    <col min="15621" max="15621" width="9.28515625" style="83" customWidth="1"/>
    <col min="15622" max="15626" width="16" style="83" customWidth="1"/>
    <col min="15627" max="15872" width="9.140625" style="83"/>
    <col min="15873" max="15873" width="42.42578125" style="83" customWidth="1"/>
    <col min="15874" max="15874" width="46.42578125" style="83" customWidth="1"/>
    <col min="15875" max="15875" width="10.140625" style="83" customWidth="1"/>
    <col min="15876" max="15876" width="8.85546875" style="83" customWidth="1"/>
    <col min="15877" max="15877" width="9.28515625" style="83" customWidth="1"/>
    <col min="15878" max="15882" width="16" style="83" customWidth="1"/>
    <col min="15883" max="16128" width="9.140625" style="83"/>
    <col min="16129" max="16129" width="42.42578125" style="83" customWidth="1"/>
    <col min="16130" max="16130" width="46.42578125" style="83" customWidth="1"/>
    <col min="16131" max="16131" width="10.140625" style="83" customWidth="1"/>
    <col min="16132" max="16132" width="8.85546875" style="83" customWidth="1"/>
    <col min="16133" max="16133" width="9.28515625" style="83" customWidth="1"/>
    <col min="16134" max="16138" width="16" style="83" customWidth="1"/>
    <col min="16139" max="16384" width="9.140625" style="83"/>
  </cols>
  <sheetData>
    <row r="1" spans="1:10" s="67" customFormat="1" ht="21.75" customHeight="1">
      <c r="A1" s="605" t="str">
        <f>'Elenco P.I.'!B2</f>
        <v>Comune di Arborea</v>
      </c>
      <c r="B1" s="606"/>
      <c r="C1" s="606"/>
      <c r="D1" s="606"/>
      <c r="E1" s="606"/>
      <c r="F1" s="606"/>
      <c r="G1" s="606"/>
      <c r="H1" s="606"/>
      <c r="I1" s="606"/>
      <c r="J1" s="607"/>
    </row>
    <row r="2" spans="1:10" s="67" customFormat="1" ht="19.5" customHeight="1">
      <c r="A2" s="68" t="s">
        <v>0</v>
      </c>
      <c r="B2" s="69"/>
      <c r="C2" s="70"/>
      <c r="D2" s="70"/>
      <c r="E2" s="70"/>
      <c r="F2" s="71" t="s">
        <v>225</v>
      </c>
      <c r="G2" s="71" t="s">
        <v>226</v>
      </c>
      <c r="H2" s="70"/>
      <c r="I2" s="71" t="s">
        <v>227</v>
      </c>
      <c r="J2" s="72"/>
    </row>
    <row r="3" spans="1:10" s="67" customFormat="1" ht="19.5" customHeight="1">
      <c r="A3" s="68" t="s">
        <v>228</v>
      </c>
      <c r="B3" s="73"/>
      <c r="C3" s="70"/>
      <c r="D3" s="70"/>
      <c r="E3" s="70"/>
      <c r="F3" s="74"/>
      <c r="G3" s="74"/>
      <c r="H3" s="70"/>
      <c r="I3" s="75">
        <v>2021</v>
      </c>
      <c r="J3" s="72"/>
    </row>
    <row r="4" spans="1:10" s="67" customFormat="1" ht="19.5" customHeight="1">
      <c r="A4" s="68" t="s">
        <v>229</v>
      </c>
      <c r="B4" s="76"/>
      <c r="C4" s="70"/>
      <c r="D4" s="70"/>
      <c r="E4" s="70"/>
      <c r="F4" s="70"/>
      <c r="G4" s="70"/>
      <c r="H4" s="70"/>
      <c r="I4" s="70"/>
      <c r="J4" s="72"/>
    </row>
    <row r="5" spans="1:10" ht="9.75" customHeight="1">
      <c r="A5" s="77"/>
      <c r="B5" s="78"/>
      <c r="C5" s="79"/>
      <c r="D5" s="79"/>
      <c r="E5" s="79"/>
      <c r="F5" s="79"/>
      <c r="G5" s="80"/>
      <c r="H5" s="81"/>
      <c r="I5" s="81"/>
      <c r="J5" s="82"/>
    </row>
    <row r="6" spans="1:10" ht="12.75" customHeight="1">
      <c r="A6" s="608" t="s">
        <v>230</v>
      </c>
      <c r="B6" s="608"/>
      <c r="C6" s="608"/>
      <c r="D6" s="608"/>
      <c r="E6" s="608"/>
      <c r="F6" s="610" t="s">
        <v>231</v>
      </c>
      <c r="G6" s="610"/>
      <c r="H6" s="610"/>
      <c r="I6" s="610"/>
      <c r="J6" s="610"/>
    </row>
    <row r="7" spans="1:10" ht="15.75" customHeight="1">
      <c r="A7" s="609"/>
      <c r="B7" s="609"/>
      <c r="C7" s="609"/>
      <c r="D7" s="609"/>
      <c r="E7" s="609"/>
      <c r="F7" s="401">
        <v>1</v>
      </c>
      <c r="G7" s="401">
        <v>2</v>
      </c>
      <c r="H7" s="401">
        <v>3</v>
      </c>
      <c r="I7" s="401">
        <v>4</v>
      </c>
      <c r="J7" s="401">
        <v>5</v>
      </c>
    </row>
    <row r="8" spans="1:10" ht="15.75" customHeight="1">
      <c r="A8" s="609"/>
      <c r="B8" s="609"/>
      <c r="C8" s="609"/>
      <c r="D8" s="609"/>
      <c r="E8" s="609"/>
      <c r="F8" s="85" t="s">
        <v>232</v>
      </c>
      <c r="G8" s="85" t="s">
        <v>233</v>
      </c>
      <c r="H8" s="86" t="s">
        <v>234</v>
      </c>
      <c r="I8" s="86" t="s">
        <v>235</v>
      </c>
      <c r="J8" s="86" t="s">
        <v>236</v>
      </c>
    </row>
    <row r="9" spans="1:10" ht="4.5" customHeight="1">
      <c r="A9" s="611"/>
      <c r="B9" s="611"/>
      <c r="C9" s="611"/>
      <c r="D9" s="611"/>
      <c r="E9" s="611"/>
      <c r="F9" s="611"/>
      <c r="G9" s="611"/>
      <c r="H9" s="611"/>
      <c r="I9" s="611"/>
      <c r="J9" s="611"/>
    </row>
    <row r="10" spans="1:10" ht="32.25" customHeight="1">
      <c r="A10" s="87" t="s">
        <v>237</v>
      </c>
      <c r="B10" s="87" t="s">
        <v>238</v>
      </c>
      <c r="C10" s="88" t="s">
        <v>239</v>
      </c>
      <c r="D10" s="88" t="s">
        <v>240</v>
      </c>
      <c r="E10" s="88" t="s">
        <v>241</v>
      </c>
      <c r="F10" s="88" t="s">
        <v>242</v>
      </c>
      <c r="G10" s="88" t="s">
        <v>57</v>
      </c>
      <c r="H10" s="88" t="s">
        <v>243</v>
      </c>
      <c r="I10" s="88" t="s">
        <v>244</v>
      </c>
      <c r="J10" s="88" t="s">
        <v>245</v>
      </c>
    </row>
    <row r="11" spans="1:10" ht="84" customHeight="1">
      <c r="A11" s="89" t="str">
        <f>Tecnico!B16</f>
        <v>Assicurare un'efficace acquisizione, gestione e programmazione delle risorse finanziarie dell'ente al fine di garantire la qualità dei servizi svolti e il rispetto dei piani e dei programmi della politica</v>
      </c>
      <c r="B11" s="90"/>
      <c r="C11" s="91"/>
      <c r="D11" s="92">
        <f t="shared" ref="D11:D20" si="0">E11/100</f>
        <v>0</v>
      </c>
      <c r="E11" s="93"/>
      <c r="F11" s="94" t="str">
        <f>IF(E11&lt;=20,"X","")</f>
        <v>X</v>
      </c>
      <c r="G11" s="94" t="str">
        <f>IF(AND(E11&gt;20,E11&lt;=50),"X","")</f>
        <v/>
      </c>
      <c r="H11" s="94" t="str">
        <f>IF(AND(E11&gt;50,E11&lt;=70),"X","")</f>
        <v/>
      </c>
      <c r="I11" s="94" t="str">
        <f>IF(AND(E11&gt;70,E11&lt;=90),"X","")</f>
        <v/>
      </c>
      <c r="J11" s="94" t="str">
        <f>IF(AND(E11&gt;90,E11&lt;=100),"X","")</f>
        <v/>
      </c>
    </row>
    <row r="12" spans="1:10" ht="104.25" customHeight="1">
      <c r="A12" s="89" t="str">
        <f>Tecnico!B17</f>
        <v>Attuazione delle misure previste dalla normativa  e del PTPC dell'ente in materia di Anticorruzione</v>
      </c>
      <c r="B12" s="96"/>
      <c r="C12" s="91"/>
      <c r="D12" s="92">
        <f t="shared" si="0"/>
        <v>0</v>
      </c>
      <c r="E12" s="93"/>
      <c r="F12" s="94" t="str">
        <f t="shared" ref="F12:F20" si="1">IF(E12&lt;=20,"X","")</f>
        <v>X</v>
      </c>
      <c r="G12" s="94" t="str">
        <f t="shared" ref="G12:G20" si="2">IF(AND(E12&gt;20,E12&lt;=50),"X","")</f>
        <v/>
      </c>
      <c r="H12" s="94" t="str">
        <f t="shared" ref="H12:H20" si="3">IF(AND(E12&gt;50,E12&lt;=70),"X","")</f>
        <v/>
      </c>
      <c r="I12" s="94" t="str">
        <f t="shared" ref="I12:I20" si="4">IF(AND(E12&gt;70,E12&lt;=90),"X","")</f>
        <v/>
      </c>
      <c r="J12" s="94" t="str">
        <f t="shared" ref="J12:J20" si="5">IF(AND(E12&gt;90,E12&lt;=100),"X","")</f>
        <v/>
      </c>
    </row>
    <row r="13" spans="1:10" ht="68.25" customHeight="1">
      <c r="A13" s="89" t="str">
        <f>Tecnico!B18</f>
        <v xml:space="preserve">Attuazione delle misure previste dalla normativa  dell'ente in materia di trasparenza </v>
      </c>
      <c r="B13" s="96"/>
      <c r="C13" s="93"/>
      <c r="D13" s="92">
        <f t="shared" si="0"/>
        <v>0</v>
      </c>
      <c r="E13" s="93"/>
      <c r="F13" s="94" t="str">
        <f t="shared" si="1"/>
        <v>X</v>
      </c>
      <c r="G13" s="94" t="str">
        <f t="shared" si="2"/>
        <v/>
      </c>
      <c r="H13" s="94" t="str">
        <f t="shared" si="3"/>
        <v/>
      </c>
      <c r="I13" s="94" t="str">
        <f t="shared" si="4"/>
        <v/>
      </c>
      <c r="J13" s="94" t="str">
        <f t="shared" si="5"/>
        <v/>
      </c>
    </row>
    <row r="14" spans="1:10" ht="75" customHeight="1">
      <c r="A14" s="89" t="str">
        <f>Tecnico!B19</f>
        <v>Assicurare un elevato standard degli atti amministrativi finalizzato a garantire la legittimità, regolarità e correttezza dell’azione amministrativa nonche di regolarità contabile degli atti mediante l'attuazione dei controlli cosi come previsto nel numero e con le modalità programmate nel regolamento sui controlli interni adottato dall'ente.</v>
      </c>
      <c r="B14" s="96"/>
      <c r="C14" s="93"/>
      <c r="D14" s="92">
        <f t="shared" si="0"/>
        <v>0</v>
      </c>
      <c r="E14" s="93"/>
      <c r="F14" s="94" t="str">
        <f t="shared" si="1"/>
        <v>X</v>
      </c>
      <c r="G14" s="94" t="str">
        <f t="shared" si="2"/>
        <v/>
      </c>
      <c r="H14" s="94" t="str">
        <f t="shared" si="3"/>
        <v/>
      </c>
      <c r="I14" s="94" t="str">
        <f t="shared" si="4"/>
        <v/>
      </c>
      <c r="J14" s="94" t="str">
        <f t="shared" si="5"/>
        <v/>
      </c>
    </row>
    <row r="15" spans="1:10" ht="80.25" customHeight="1">
      <c r="A15" s="89" t="str">
        <f>Tecnico!B20</f>
        <v>Informatizzazione</v>
      </c>
      <c r="B15" s="96"/>
      <c r="C15" s="93"/>
      <c r="D15" s="92">
        <f t="shared" si="0"/>
        <v>0</v>
      </c>
      <c r="E15" s="93"/>
      <c r="F15" s="94" t="str">
        <f t="shared" si="1"/>
        <v>X</v>
      </c>
      <c r="G15" s="94" t="str">
        <f t="shared" si="2"/>
        <v/>
      </c>
      <c r="H15" s="94" t="str">
        <f t="shared" si="3"/>
        <v/>
      </c>
      <c r="I15" s="94" t="str">
        <f t="shared" si="4"/>
        <v/>
      </c>
      <c r="J15" s="94" t="str">
        <f t="shared" si="5"/>
        <v/>
      </c>
    </row>
    <row r="16" spans="1:10" ht="89.25" hidden="1" customHeight="1">
      <c r="A16" s="89">
        <f>Tecnico!B21</f>
        <v>0</v>
      </c>
      <c r="B16" s="96"/>
      <c r="C16" s="93"/>
      <c r="D16" s="92">
        <f t="shared" si="0"/>
        <v>0</v>
      </c>
      <c r="E16" s="93"/>
      <c r="F16" s="94" t="str">
        <f t="shared" si="1"/>
        <v>X</v>
      </c>
      <c r="G16" s="94" t="str">
        <f t="shared" si="2"/>
        <v/>
      </c>
      <c r="H16" s="94" t="str">
        <f t="shared" si="3"/>
        <v/>
      </c>
      <c r="I16" s="94" t="str">
        <f t="shared" si="4"/>
        <v/>
      </c>
      <c r="J16" s="94" t="str">
        <f t="shared" si="5"/>
        <v/>
      </c>
    </row>
    <row r="17" spans="1:10" ht="78" hidden="1" customHeight="1">
      <c r="A17" s="89">
        <f>Tecnico!B22</f>
        <v>0</v>
      </c>
      <c r="B17" s="89"/>
      <c r="C17" s="93"/>
      <c r="D17" s="92">
        <f t="shared" si="0"/>
        <v>0</v>
      </c>
      <c r="E17" s="93"/>
      <c r="F17" s="94" t="str">
        <f t="shared" si="1"/>
        <v>X</v>
      </c>
      <c r="G17" s="94" t="str">
        <f t="shared" si="2"/>
        <v/>
      </c>
      <c r="H17" s="94" t="str">
        <f t="shared" si="3"/>
        <v/>
      </c>
      <c r="I17" s="94" t="str">
        <f t="shared" si="4"/>
        <v/>
      </c>
      <c r="J17" s="94" t="str">
        <f t="shared" si="5"/>
        <v/>
      </c>
    </row>
    <row r="18" spans="1:10" ht="26.25" hidden="1" customHeight="1">
      <c r="A18" s="89">
        <f>Tecnico!B23</f>
        <v>0</v>
      </c>
      <c r="B18" s="96"/>
      <c r="C18" s="93"/>
      <c r="D18" s="92">
        <f t="shared" si="0"/>
        <v>0</v>
      </c>
      <c r="E18" s="93"/>
      <c r="F18" s="94" t="str">
        <f t="shared" si="1"/>
        <v>X</v>
      </c>
      <c r="G18" s="94" t="str">
        <f t="shared" si="2"/>
        <v/>
      </c>
      <c r="H18" s="94" t="str">
        <f t="shared" si="3"/>
        <v/>
      </c>
      <c r="I18" s="94" t="str">
        <f t="shared" si="4"/>
        <v/>
      </c>
      <c r="J18" s="94" t="str">
        <f t="shared" si="5"/>
        <v/>
      </c>
    </row>
    <row r="19" spans="1:10" ht="26.25" hidden="1" customHeight="1">
      <c r="A19" s="89">
        <f>Tecnico!B24</f>
        <v>0</v>
      </c>
      <c r="B19" s="96"/>
      <c r="C19" s="93"/>
      <c r="D19" s="92">
        <f t="shared" si="0"/>
        <v>0</v>
      </c>
      <c r="E19" s="93"/>
      <c r="F19" s="94" t="str">
        <f t="shared" si="1"/>
        <v>X</v>
      </c>
      <c r="G19" s="94" t="str">
        <f t="shared" si="2"/>
        <v/>
      </c>
      <c r="H19" s="94" t="str">
        <f t="shared" si="3"/>
        <v/>
      </c>
      <c r="I19" s="94" t="str">
        <f t="shared" si="4"/>
        <v/>
      </c>
      <c r="J19" s="94" t="str">
        <f t="shared" si="5"/>
        <v/>
      </c>
    </row>
    <row r="20" spans="1:10" ht="26.25" hidden="1" customHeight="1">
      <c r="A20" s="89">
        <f>Tecnico!B25</f>
        <v>0</v>
      </c>
      <c r="B20" s="96"/>
      <c r="C20" s="93"/>
      <c r="D20" s="92">
        <f t="shared" si="0"/>
        <v>0</v>
      </c>
      <c r="E20" s="93"/>
      <c r="F20" s="94" t="str">
        <f t="shared" si="1"/>
        <v>X</v>
      </c>
      <c r="G20" s="94" t="str">
        <f t="shared" si="2"/>
        <v/>
      </c>
      <c r="H20" s="94" t="str">
        <f t="shared" si="3"/>
        <v/>
      </c>
      <c r="I20" s="94" t="str">
        <f t="shared" si="4"/>
        <v/>
      </c>
      <c r="J20" s="94" t="str">
        <f t="shared" si="5"/>
        <v/>
      </c>
    </row>
    <row r="21" spans="1:10">
      <c r="A21" s="97" t="s">
        <v>246</v>
      </c>
      <c r="B21" s="98" t="str">
        <f>IF(C21=60,"Pesatura Adeguata","Pesatura Inadeguata")</f>
        <v>Pesatura Inadeguata</v>
      </c>
      <c r="C21" s="99">
        <f>SUM(C11:C20)</f>
        <v>0</v>
      </c>
      <c r="D21" s="99"/>
      <c r="E21" s="100" t="e">
        <f>SUM(G21:J21)/C21</f>
        <v>#DIV/0!</v>
      </c>
      <c r="F21" s="101"/>
      <c r="G21" s="102">
        <f>IF(G11="x",C11*D11)+IF(G12="x",C12*D12)+IF(G13="x",C13*D13)+IF(G14="x",C14*D14)+IF(G15="x",C15*D15)+IF(G16="x",C16*D16)+IF(G17="x",C17*D17)+IF(G18="x",C18*D18)+IF(G19="x",C19*D19)+IF(G20="x",C20*D20)</f>
        <v>0</v>
      </c>
      <c r="H21" s="102">
        <f>IF(H11="x",C11*D11)+IF(H12="x",C12*D12)+IF(H13="x",C13*D13)+IF(H14="x",C14*D14)+IF(H15="x",C15*D15)+IF(H16="x",C16*D16)+IF(H17="x",C17*D17)+IF(H18="x",C18*D18)+IF(H19="x",C19*D19)+IF(H20="x",C20*D20)</f>
        <v>0</v>
      </c>
      <c r="I21" s="102">
        <f>IF(I11="x",C11*D11)+IF(I12="x",C12*D12)+IF(I13="x",C13*D13)+IF(I14="x",C14*D14)+IF(I15="x",C15*D15)+IF(I16="x",C16*D16)+IF(I17="x",C17*D17)+IF(I18="x",C18*D18)+IF(I19="x",C19*D19)+IF(I20="x",C20*D20)</f>
        <v>0</v>
      </c>
      <c r="J21" s="102">
        <f>IF(J11="x",C11*D11)+IF(J12="x",C12*D12)+IF(J13="x",C13*D13)+IF(J14="x",C14*D14)+IF(J15="x",C15*D15)+IF(J16="x",C16*D16)+IF(J17="x",C17*D17)+IF(J18="x",C18*D18)+IF(J19="x",C19*D19)+IF(J19="x",C19*D19)</f>
        <v>0</v>
      </c>
    </row>
    <row r="22" spans="1:10" ht="3" customHeight="1">
      <c r="A22" s="611"/>
      <c r="B22" s="612"/>
      <c r="C22" s="612"/>
      <c r="D22" s="402"/>
      <c r="E22" s="611"/>
      <c r="F22" s="612"/>
      <c r="G22" s="612"/>
      <c r="H22" s="611"/>
      <c r="I22" s="612"/>
      <c r="J22" s="612"/>
    </row>
    <row r="23" spans="1:10" ht="42" customHeight="1">
      <c r="A23" s="87" t="s">
        <v>247</v>
      </c>
      <c r="B23" s="87" t="s">
        <v>238</v>
      </c>
      <c r="C23" s="88" t="s">
        <v>239</v>
      </c>
      <c r="D23" s="88" t="s">
        <v>240</v>
      </c>
      <c r="E23" s="88" t="s">
        <v>241</v>
      </c>
      <c r="F23" s="88" t="s">
        <v>242</v>
      </c>
      <c r="G23" s="88" t="s">
        <v>57</v>
      </c>
      <c r="H23" s="88" t="s">
        <v>243</v>
      </c>
      <c r="I23" s="88" t="s">
        <v>244</v>
      </c>
      <c r="J23" s="88" t="s">
        <v>245</v>
      </c>
    </row>
    <row r="24" spans="1:10" s="105" customFormat="1" ht="28.5" customHeight="1">
      <c r="A24" s="96" t="str">
        <f>Tecnico!B32</f>
        <v>Garantire il controllo effettivo da parte della stazione appaltante sull’esecuzione delle prestazioni</v>
      </c>
      <c r="B24" s="95"/>
      <c r="C24" s="104">
        <v>20</v>
      </c>
      <c r="D24" s="92">
        <f>E24/100</f>
        <v>0</v>
      </c>
      <c r="E24" s="93"/>
      <c r="F24" s="94" t="str">
        <f t="shared" ref="F24:F34" si="6">IF(E24&lt;=20,"X","")</f>
        <v>X</v>
      </c>
      <c r="G24" s="94" t="str">
        <f t="shared" ref="G24:G34" si="7">IF(AND(E24&gt;20,E24&lt;=50),"X","")</f>
        <v/>
      </c>
      <c r="H24" s="94" t="str">
        <f t="shared" ref="H24:H34" si="8">IF(AND(E24&gt;50,E24&lt;=70),"X","")</f>
        <v/>
      </c>
      <c r="I24" s="94" t="str">
        <f t="shared" ref="I24:I34" si="9">IF(AND(E24&gt;70,E24&lt;=90),"X","")</f>
        <v/>
      </c>
      <c r="J24" s="94" t="str">
        <f>IF(AND(E24&gt;90,E24&lt;=100),"X","")</f>
        <v/>
      </c>
    </row>
    <row r="25" spans="1:10" s="105" customFormat="1" ht="21.75" customHeight="1">
      <c r="A25" s="96"/>
      <c r="B25" s="96"/>
      <c r="C25" s="104"/>
      <c r="D25" s="92">
        <f t="shared" ref="D25:D31" si="10">E25/100</f>
        <v>0</v>
      </c>
      <c r="E25" s="93"/>
      <c r="F25" s="94" t="str">
        <f t="shared" si="6"/>
        <v>X</v>
      </c>
      <c r="G25" s="94" t="str">
        <f t="shared" si="7"/>
        <v/>
      </c>
      <c r="H25" s="94" t="str">
        <f t="shared" si="8"/>
        <v/>
      </c>
      <c r="I25" s="94" t="str">
        <f t="shared" si="9"/>
        <v/>
      </c>
      <c r="J25" s="94" t="str">
        <f t="shared" ref="J25:J31" si="11">IF(AND(E25&gt;90,E25&lt;=100),"X","")</f>
        <v/>
      </c>
    </row>
    <row r="26" spans="1:10" s="105" customFormat="1" ht="27" customHeight="1">
      <c r="A26" s="96"/>
      <c r="B26" s="96"/>
      <c r="C26" s="104"/>
      <c r="D26" s="92">
        <f t="shared" si="10"/>
        <v>0</v>
      </c>
      <c r="E26" s="93"/>
      <c r="F26" s="94" t="str">
        <f t="shared" si="6"/>
        <v>X</v>
      </c>
      <c r="G26" s="94" t="str">
        <f t="shared" si="7"/>
        <v/>
      </c>
      <c r="H26" s="94" t="str">
        <f t="shared" si="8"/>
        <v/>
      </c>
      <c r="I26" s="94" t="str">
        <f t="shared" si="9"/>
        <v/>
      </c>
      <c r="J26" s="94" t="str">
        <f t="shared" si="11"/>
        <v/>
      </c>
    </row>
    <row r="27" spans="1:10" s="105" customFormat="1" ht="27" customHeight="1">
      <c r="A27" s="96"/>
      <c r="B27" s="96"/>
      <c r="C27" s="104"/>
      <c r="D27" s="92">
        <f t="shared" si="10"/>
        <v>0</v>
      </c>
      <c r="E27" s="93"/>
      <c r="F27" s="94" t="str">
        <f t="shared" si="6"/>
        <v>X</v>
      </c>
      <c r="G27" s="94" t="str">
        <f t="shared" si="7"/>
        <v/>
      </c>
      <c r="H27" s="94" t="str">
        <f t="shared" si="8"/>
        <v/>
      </c>
      <c r="I27" s="94" t="str">
        <f t="shared" si="9"/>
        <v/>
      </c>
      <c r="J27" s="94" t="str">
        <f t="shared" si="11"/>
        <v/>
      </c>
    </row>
    <row r="28" spans="1:10" s="105" customFormat="1" ht="27" customHeight="1">
      <c r="A28" s="96"/>
      <c r="B28" s="96"/>
      <c r="C28" s="106"/>
      <c r="D28" s="92">
        <f t="shared" si="10"/>
        <v>0</v>
      </c>
      <c r="E28" s="93"/>
      <c r="F28" s="94" t="str">
        <f t="shared" si="6"/>
        <v>X</v>
      </c>
      <c r="G28" s="94" t="str">
        <f t="shared" si="7"/>
        <v/>
      </c>
      <c r="H28" s="94" t="str">
        <f t="shared" si="8"/>
        <v/>
      </c>
      <c r="I28" s="94" t="str">
        <f t="shared" si="9"/>
        <v/>
      </c>
      <c r="J28" s="94" t="str">
        <f t="shared" si="11"/>
        <v/>
      </c>
    </row>
    <row r="29" spans="1:10" s="105" customFormat="1" ht="27" customHeight="1">
      <c r="A29" s="96"/>
      <c r="B29" s="96"/>
      <c r="C29" s="106"/>
      <c r="D29" s="92">
        <f t="shared" si="10"/>
        <v>0</v>
      </c>
      <c r="E29" s="93"/>
      <c r="F29" s="94" t="str">
        <f t="shared" si="6"/>
        <v>X</v>
      </c>
      <c r="G29" s="94" t="str">
        <f t="shared" si="7"/>
        <v/>
      </c>
      <c r="H29" s="94" t="str">
        <f t="shared" si="8"/>
        <v/>
      </c>
      <c r="I29" s="94" t="str">
        <f t="shared" si="9"/>
        <v/>
      </c>
      <c r="J29" s="94" t="str">
        <f t="shared" si="11"/>
        <v/>
      </c>
    </row>
    <row r="30" spans="1:10" s="105" customFormat="1" ht="27" customHeight="1">
      <c r="A30" s="96"/>
      <c r="B30" s="96"/>
      <c r="C30" s="106"/>
      <c r="D30" s="92">
        <f t="shared" si="10"/>
        <v>0</v>
      </c>
      <c r="E30" s="93"/>
      <c r="F30" s="94" t="str">
        <f t="shared" si="6"/>
        <v>X</v>
      </c>
      <c r="G30" s="94" t="str">
        <f t="shared" si="7"/>
        <v/>
      </c>
      <c r="H30" s="94" t="str">
        <f t="shared" si="8"/>
        <v/>
      </c>
      <c r="I30" s="94" t="str">
        <f t="shared" si="9"/>
        <v/>
      </c>
      <c r="J30" s="94" t="str">
        <f t="shared" si="11"/>
        <v/>
      </c>
    </row>
    <row r="31" spans="1:10" s="105" customFormat="1" ht="27" customHeight="1">
      <c r="A31" s="96"/>
      <c r="B31" s="96"/>
      <c r="C31" s="106"/>
      <c r="D31" s="92">
        <f t="shared" si="10"/>
        <v>0</v>
      </c>
      <c r="E31" s="93"/>
      <c r="F31" s="94" t="str">
        <f t="shared" si="6"/>
        <v>X</v>
      </c>
      <c r="G31" s="94" t="str">
        <f t="shared" si="7"/>
        <v/>
      </c>
      <c r="H31" s="94" t="str">
        <f t="shared" si="8"/>
        <v/>
      </c>
      <c r="I31" s="94" t="str">
        <f t="shared" si="9"/>
        <v/>
      </c>
      <c r="J31" s="94" t="str">
        <f t="shared" si="11"/>
        <v/>
      </c>
    </row>
    <row r="32" spans="1:10" ht="42" customHeight="1">
      <c r="A32" s="401" t="s">
        <v>248</v>
      </c>
      <c r="B32" s="401" t="s">
        <v>249</v>
      </c>
      <c r="C32" s="88" t="s">
        <v>239</v>
      </c>
      <c r="D32" s="88" t="s">
        <v>240</v>
      </c>
      <c r="E32" s="88" t="s">
        <v>241</v>
      </c>
      <c r="F32" s="107" t="s">
        <v>250</v>
      </c>
      <c r="G32" s="107" t="s">
        <v>251</v>
      </c>
      <c r="H32" s="107" t="s">
        <v>252</v>
      </c>
      <c r="I32" s="107" t="s">
        <v>253</v>
      </c>
      <c r="J32" s="107" t="s">
        <v>254</v>
      </c>
    </row>
    <row r="33" spans="1:11" s="105" customFormat="1" ht="49.5" customHeight="1">
      <c r="A33" s="96" t="s">
        <v>317</v>
      </c>
      <c r="B33" s="96" t="s">
        <v>377</v>
      </c>
      <c r="C33" s="106">
        <v>10</v>
      </c>
      <c r="D33" s="92">
        <f>E33/100</f>
        <v>0</v>
      </c>
      <c r="E33" s="93"/>
      <c r="F33" s="94" t="str">
        <f t="shared" si="6"/>
        <v>X</v>
      </c>
      <c r="G33" s="94" t="str">
        <f t="shared" si="7"/>
        <v/>
      </c>
      <c r="H33" s="94" t="str">
        <f t="shared" si="8"/>
        <v/>
      </c>
      <c r="I33" s="94" t="str">
        <f t="shared" si="9"/>
        <v/>
      </c>
      <c r="J33" s="94" t="str">
        <f t="shared" ref="J33:J39" si="12">IF(AND(E33&gt;90,E33&lt;=100),"X","")</f>
        <v/>
      </c>
    </row>
    <row r="34" spans="1:11" s="105" customFormat="1" ht="18.75" customHeight="1">
      <c r="A34" s="96"/>
      <c r="B34" s="96"/>
      <c r="C34" s="106"/>
      <c r="D34" s="92">
        <f t="shared" ref="D34:D39" si="13">E34/100</f>
        <v>0</v>
      </c>
      <c r="E34" s="93"/>
      <c r="F34" s="94" t="str">
        <f t="shared" si="6"/>
        <v>X</v>
      </c>
      <c r="G34" s="94" t="str">
        <f t="shared" si="7"/>
        <v/>
      </c>
      <c r="H34" s="94" t="str">
        <f t="shared" si="8"/>
        <v/>
      </c>
      <c r="I34" s="94" t="str">
        <f t="shared" si="9"/>
        <v/>
      </c>
      <c r="J34" s="94" t="str">
        <f t="shared" si="12"/>
        <v/>
      </c>
    </row>
    <row r="35" spans="1:11" s="105" customFormat="1" ht="18.75" customHeight="1">
      <c r="A35" s="96"/>
      <c r="B35" s="96"/>
      <c r="C35" s="106"/>
      <c r="D35" s="92">
        <f t="shared" si="13"/>
        <v>0</v>
      </c>
      <c r="E35" s="93"/>
      <c r="F35" s="94" t="str">
        <f>IF(E35&lt;=20,"X","")</f>
        <v>X</v>
      </c>
      <c r="G35" s="94" t="str">
        <f>IF(AND(E35&gt;20,E35&lt;=50),"X","")</f>
        <v/>
      </c>
      <c r="H35" s="94" t="str">
        <f>IF(AND(E35&gt;50,E35&lt;=70),"X","")</f>
        <v/>
      </c>
      <c r="I35" s="94" t="str">
        <f>IF(AND(E35&gt;70,E35&lt;=90),"X","")</f>
        <v/>
      </c>
      <c r="J35" s="94" t="str">
        <f t="shared" si="12"/>
        <v/>
      </c>
    </row>
    <row r="36" spans="1:11" s="105" customFormat="1" ht="18.75" customHeight="1">
      <c r="A36" s="96"/>
      <c r="B36" s="96"/>
      <c r="C36" s="106"/>
      <c r="D36" s="92">
        <f t="shared" si="13"/>
        <v>0</v>
      </c>
      <c r="E36" s="93"/>
      <c r="F36" s="94" t="str">
        <f>IF(E36&lt;=20,"X","")</f>
        <v>X</v>
      </c>
      <c r="G36" s="94" t="str">
        <f>IF(AND(E36&gt;20,E36&lt;=50),"X","")</f>
        <v/>
      </c>
      <c r="H36" s="94" t="str">
        <f>IF(AND(E36&gt;50,E36&lt;=70),"X","")</f>
        <v/>
      </c>
      <c r="I36" s="94" t="str">
        <f>IF(AND(E36&gt;70,E36&lt;=90),"X","")</f>
        <v/>
      </c>
      <c r="J36" s="94" t="str">
        <f t="shared" si="12"/>
        <v/>
      </c>
    </row>
    <row r="37" spans="1:11" s="105" customFormat="1" ht="18.75" customHeight="1">
      <c r="A37" s="96"/>
      <c r="B37" s="96"/>
      <c r="C37" s="106"/>
      <c r="D37" s="92">
        <f t="shared" si="13"/>
        <v>0</v>
      </c>
      <c r="E37" s="93"/>
      <c r="F37" s="94" t="str">
        <f>IF(E37&lt;=20,"X","")</f>
        <v>X</v>
      </c>
      <c r="G37" s="94" t="str">
        <f>IF(AND(E37&gt;20,E37&lt;=50),"X","")</f>
        <v/>
      </c>
      <c r="H37" s="94" t="str">
        <f>IF(AND(E37&gt;50,E37&lt;=70),"X","")</f>
        <v/>
      </c>
      <c r="I37" s="94" t="str">
        <f>IF(AND(E37&gt;70,E37&lt;=90),"X","")</f>
        <v/>
      </c>
      <c r="J37" s="94" t="str">
        <f t="shared" si="12"/>
        <v/>
      </c>
    </row>
    <row r="38" spans="1:11" s="105" customFormat="1" ht="18.75" customHeight="1">
      <c r="A38" s="96"/>
      <c r="B38" s="96"/>
      <c r="C38" s="106"/>
      <c r="D38" s="92">
        <f t="shared" si="13"/>
        <v>0</v>
      </c>
      <c r="E38" s="93"/>
      <c r="F38" s="94" t="str">
        <f>IF(E38&lt;=20,"X","")</f>
        <v>X</v>
      </c>
      <c r="G38" s="94" t="str">
        <f>IF(AND(E38&gt;20,E38&lt;=50),"X","")</f>
        <v/>
      </c>
      <c r="H38" s="94" t="str">
        <f>IF(AND(E38&gt;50,E38&lt;=70),"X","")</f>
        <v/>
      </c>
      <c r="I38" s="94" t="str">
        <f>IF(AND(E38&gt;70,E38&lt;=90),"X","")</f>
        <v/>
      </c>
      <c r="J38" s="94" t="str">
        <f t="shared" si="12"/>
        <v/>
      </c>
    </row>
    <row r="39" spans="1:11" s="105" customFormat="1" ht="18.75" customHeight="1">
      <c r="A39" s="96"/>
      <c r="B39" s="96"/>
      <c r="C39" s="106"/>
      <c r="D39" s="92">
        <f t="shared" si="13"/>
        <v>0</v>
      </c>
      <c r="E39" s="93"/>
      <c r="F39" s="94" t="str">
        <f>IF(E39&lt;=20,"X","")</f>
        <v>X</v>
      </c>
      <c r="G39" s="94" t="str">
        <f>IF(AND(E39&gt;20,E39&lt;=50),"X","")</f>
        <v/>
      </c>
      <c r="H39" s="94" t="str">
        <f>IF(AND(E39&gt;50,E39&lt;=70),"X","")</f>
        <v/>
      </c>
      <c r="I39" s="94" t="str">
        <f>IF(AND(E39&gt;70,E39&lt;=90),"X","")</f>
        <v/>
      </c>
      <c r="J39" s="94" t="str">
        <f t="shared" si="12"/>
        <v/>
      </c>
    </row>
    <row r="40" spans="1:11" ht="25.5">
      <c r="A40" s="97" t="s">
        <v>255</v>
      </c>
      <c r="B40" s="98" t="str">
        <f>IF(C40=40,"Pesatura Adeguata","Pesatura Inadeguata")</f>
        <v>Pesatura Inadeguata</v>
      </c>
      <c r="C40" s="106">
        <f>SUM(C24:C35)</f>
        <v>30</v>
      </c>
      <c r="D40" s="401"/>
      <c r="E40" s="100">
        <f>SUM(G40:J40)/C40</f>
        <v>0</v>
      </c>
      <c r="F40" s="108"/>
      <c r="G40" s="109">
        <f>IF(G24="x",C24*D24)+IF(G25="x",C25*D25)+IF(G26="x",C26*D26)+IF(G27="x",C27*D27)+IF(G28="x",C28*D28)+IF(G29="x",C29*D29)+IF(G30="x",C30*D30)+IF(G31="x",C31*D31)+IF(G33="x",C33*D33)+IF(G34="x",C34*D34)+IF(G35="x",C35*D35)+IF(G36="x",C36*D36)+IF(G37="x",C37*D37)+IF(G38="x",C38*D38)+IF(G39="x",C39*D39)</f>
        <v>0</v>
      </c>
      <c r="H40" s="109">
        <f>IF(H24="x",C24*D24)+IF(H25="x",C25*D25)+IF(H26="x",C26*D26)+IF(H27="x",C27*D27)+IF(H28="x",C28*D28)+IF(H29="x",C29*D29)+IF(H30="x",C30*D30)+IF(H31="x",C31*D31)+IF(H33="x",C33*D33)+IF(H34="x",C34*D34)+IF(H35="x",C35*D35)+IF(H36="x",C36*D36)+IF(H37="x",C37*D37)+IF(H38="x",C38*D38)+IF(H39="x",C39*D39)</f>
        <v>0</v>
      </c>
      <c r="I40" s="109">
        <f>IF(I24="x",C24*D24)+IF(I25="x",C25*D25)+IF(I26="x",C26*D26)+IF(I27="x",C27*D27)+IF(I28="x",C28*D28)+IF(I29="x",C29*D29)+IF(I30="x",C30*D30)+IF(I31="x",C31*D31)+IF(I33="x",C33*D33)+IF(I34="x",C34*D34)+IF(I35="x",C35*D35)+IF(I36="x",C36*D36)+IF(I37="x",C37*D37)+IF(I38="x",C38*D38)+IF(I39="x",C39*D39)</f>
        <v>0</v>
      </c>
      <c r="J40" s="109">
        <f>IF(J24="x",C24*D24)+IF(J25="x",C25*D25)+IF(J26="x",C26*D26)+IF(J27="x",C27*D27)+IF(J28="x",C28*D28)+IF(J29="x",C29*D29)+IF(J30="x",C30*D30)+IF(J31="x",C31*D31)+IF(J33="x",C33*D33)+IF(J34="x",C34*D34)+IF(J35="x",C35*D35)+IF(J36="x",C36*D36)+IF(J37="x",C37*D37)+IF(J38="x",C38*D38)+IF(J39="x",C39*D39)</f>
        <v>0</v>
      </c>
    </row>
    <row r="41" spans="1:11" s="117" customFormat="1" ht="18" customHeight="1">
      <c r="A41" s="110"/>
      <c r="B41" s="111"/>
      <c r="C41" s="112"/>
      <c r="D41" s="112" t="s">
        <v>256</v>
      </c>
      <c r="E41" s="113"/>
      <c r="F41" s="114"/>
      <c r="G41" s="114"/>
      <c r="H41" s="114"/>
      <c r="I41" s="114"/>
      <c r="J41" s="115"/>
      <c r="K41" s="116"/>
    </row>
    <row r="42" spans="1:11" ht="16.5" customHeight="1">
      <c r="A42" s="601" t="s">
        <v>257</v>
      </c>
      <c r="B42" s="602"/>
      <c r="C42" s="99">
        <f>SUM(G21:J21)</f>
        <v>0</v>
      </c>
      <c r="D42" s="118">
        <f>C42/60</f>
        <v>0</v>
      </c>
      <c r="E42" s="119"/>
      <c r="F42" s="120"/>
      <c r="G42" s="120"/>
      <c r="H42" s="120"/>
      <c r="I42" s="120"/>
      <c r="J42" s="121"/>
      <c r="K42" s="122"/>
    </row>
    <row r="43" spans="1:11" ht="17.25" customHeight="1">
      <c r="A43" s="123" t="s">
        <v>200</v>
      </c>
      <c r="B43" s="124"/>
      <c r="C43" s="125"/>
      <c r="D43" s="125"/>
      <c r="E43" s="603" t="s">
        <v>258</v>
      </c>
      <c r="F43" s="603"/>
      <c r="G43" s="604"/>
      <c r="H43" s="126">
        <f>C42+C44</f>
        <v>0</v>
      </c>
      <c r="I43" s="125" t="s">
        <v>259</v>
      </c>
      <c r="J43" s="127"/>
      <c r="K43" s="122"/>
    </row>
    <row r="44" spans="1:11" ht="16.5" customHeight="1">
      <c r="A44" s="601" t="s">
        <v>260</v>
      </c>
      <c r="B44" s="602"/>
      <c r="C44" s="99">
        <f>SUM(F40:J40)</f>
        <v>0</v>
      </c>
      <c r="D44" s="118" t="s">
        <v>256</v>
      </c>
      <c r="E44" s="119"/>
      <c r="F44" s="120"/>
      <c r="G44" s="120"/>
      <c r="H44" s="120"/>
      <c r="I44" s="120"/>
      <c r="J44" s="121"/>
      <c r="K44" s="122"/>
    </row>
    <row r="45" spans="1:11" ht="26.25" customHeight="1">
      <c r="A45" s="128"/>
      <c r="B45" s="129"/>
      <c r="C45" s="129"/>
      <c r="D45" s="129"/>
      <c r="E45" s="130"/>
      <c r="F45" s="131"/>
      <c r="G45" s="131"/>
      <c r="H45" s="131"/>
      <c r="I45" s="131"/>
      <c r="J45" s="132"/>
      <c r="K45" s="122"/>
    </row>
  </sheetData>
  <mergeCells count="10">
    <mergeCell ref="A42:B42"/>
    <mergeCell ref="E43:G43"/>
    <mergeCell ref="A44:B44"/>
    <mergeCell ref="A1:J1"/>
    <mergeCell ref="A6:E8"/>
    <mergeCell ref="F6:J6"/>
    <mergeCell ref="A9:J9"/>
    <mergeCell ref="A22:C22"/>
    <mergeCell ref="E22:G22"/>
    <mergeCell ref="H22:J22"/>
  </mergeCells>
  <conditionalFormatting sqref="B21 B40:B41">
    <cfRule type="cellIs" dxfId="61" priority="31" stopIfTrue="1" operator="equal">
      <formula>"Pesatura Inadeguata"</formula>
    </cfRule>
  </conditionalFormatting>
  <conditionalFormatting sqref="F11">
    <cfRule type="cellIs" dxfId="60" priority="30" stopIfTrue="1" operator="equal">
      <formula>"x"</formula>
    </cfRule>
  </conditionalFormatting>
  <conditionalFormatting sqref="G11">
    <cfRule type="cellIs" dxfId="59" priority="27" stopIfTrue="1" operator="equal">
      <formula>"x"</formula>
    </cfRule>
    <cfRule type="cellIs" dxfId="58" priority="29" stopIfTrue="1" operator="equal">
      <formula>"x"</formula>
    </cfRule>
  </conditionalFormatting>
  <conditionalFormatting sqref="H11">
    <cfRule type="cellIs" dxfId="57" priority="28" stopIfTrue="1" operator="equal">
      <formula>"x"</formula>
    </cfRule>
  </conditionalFormatting>
  <conditionalFormatting sqref="I11">
    <cfRule type="cellIs" dxfId="56" priority="26" stopIfTrue="1" operator="equal">
      <formula>"x"</formula>
    </cfRule>
  </conditionalFormatting>
  <conditionalFormatting sqref="J11">
    <cfRule type="cellIs" dxfId="55" priority="25" stopIfTrue="1" operator="equal">
      <formula>"x"</formula>
    </cfRule>
  </conditionalFormatting>
  <conditionalFormatting sqref="F12">
    <cfRule type="cellIs" dxfId="54" priority="24" stopIfTrue="1" operator="equal">
      <formula>"x"</formula>
    </cfRule>
  </conditionalFormatting>
  <conditionalFormatting sqref="G12">
    <cfRule type="cellIs" dxfId="53" priority="21" stopIfTrue="1" operator="equal">
      <formula>"x"</formula>
    </cfRule>
    <cfRule type="cellIs" dxfId="52" priority="23" stopIfTrue="1" operator="equal">
      <formula>"x"</formula>
    </cfRule>
  </conditionalFormatting>
  <conditionalFormatting sqref="H12">
    <cfRule type="cellIs" dxfId="51" priority="22" stopIfTrue="1" operator="equal">
      <formula>"x"</formula>
    </cfRule>
  </conditionalFormatting>
  <conditionalFormatting sqref="I12">
    <cfRule type="cellIs" dxfId="50" priority="20" stopIfTrue="1" operator="equal">
      <formula>"x"</formula>
    </cfRule>
  </conditionalFormatting>
  <conditionalFormatting sqref="J12">
    <cfRule type="cellIs" dxfId="49" priority="19" stopIfTrue="1" operator="equal">
      <formula>"x"</formula>
    </cfRule>
  </conditionalFormatting>
  <conditionalFormatting sqref="F24:F31">
    <cfRule type="cellIs" dxfId="48" priority="18" stopIfTrue="1" operator="equal">
      <formula>"x"</formula>
    </cfRule>
  </conditionalFormatting>
  <conditionalFormatting sqref="G24:G31">
    <cfRule type="cellIs" dxfId="47" priority="15" stopIfTrue="1" operator="equal">
      <formula>"x"</formula>
    </cfRule>
    <cfRule type="cellIs" dxfId="46" priority="17" stopIfTrue="1" operator="equal">
      <formula>"x"</formula>
    </cfRule>
  </conditionalFormatting>
  <conditionalFormatting sqref="H24:H31">
    <cfRule type="cellIs" dxfId="45" priority="16" stopIfTrue="1" operator="equal">
      <formula>"x"</formula>
    </cfRule>
  </conditionalFormatting>
  <conditionalFormatting sqref="I24:I31">
    <cfRule type="cellIs" dxfId="44" priority="14" stopIfTrue="1" operator="equal">
      <formula>"x"</formula>
    </cfRule>
  </conditionalFormatting>
  <conditionalFormatting sqref="J24:J31">
    <cfRule type="cellIs" dxfId="43" priority="13" stopIfTrue="1" operator="equal">
      <formula>"x"</formula>
    </cfRule>
  </conditionalFormatting>
  <conditionalFormatting sqref="F33:F39">
    <cfRule type="cellIs" dxfId="42" priority="12" stopIfTrue="1" operator="equal">
      <formula>"x"</formula>
    </cfRule>
  </conditionalFormatting>
  <conditionalFormatting sqref="G33:G39">
    <cfRule type="cellIs" dxfId="41" priority="9" stopIfTrue="1" operator="equal">
      <formula>"x"</formula>
    </cfRule>
    <cfRule type="cellIs" dxfId="40" priority="11" stopIfTrue="1" operator="equal">
      <formula>"x"</formula>
    </cfRule>
  </conditionalFormatting>
  <conditionalFormatting sqref="H33:H39">
    <cfRule type="cellIs" dxfId="39" priority="10" stopIfTrue="1" operator="equal">
      <formula>"x"</formula>
    </cfRule>
  </conditionalFormatting>
  <conditionalFormatting sqref="I33:I39">
    <cfRule type="cellIs" dxfId="38" priority="8" stopIfTrue="1" operator="equal">
      <formula>"x"</formula>
    </cfRule>
  </conditionalFormatting>
  <conditionalFormatting sqref="J33:J39">
    <cfRule type="cellIs" dxfId="37" priority="7" stopIfTrue="1" operator="equal">
      <formula>"x"</formula>
    </cfRule>
  </conditionalFormatting>
  <conditionalFormatting sqref="F13:F20">
    <cfRule type="cellIs" dxfId="36" priority="6" stopIfTrue="1" operator="equal">
      <formula>"x"</formula>
    </cfRule>
  </conditionalFormatting>
  <conditionalFormatting sqref="G13:G20">
    <cfRule type="cellIs" dxfId="35" priority="3" stopIfTrue="1" operator="equal">
      <formula>"x"</formula>
    </cfRule>
    <cfRule type="cellIs" dxfId="34" priority="5" stopIfTrue="1" operator="equal">
      <formula>"x"</formula>
    </cfRule>
  </conditionalFormatting>
  <conditionalFormatting sqref="H13:H20">
    <cfRule type="cellIs" dxfId="33" priority="4" stopIfTrue="1" operator="equal">
      <formula>"x"</formula>
    </cfRule>
  </conditionalFormatting>
  <conditionalFormatting sqref="I13:I20">
    <cfRule type="cellIs" dxfId="32" priority="2" stopIfTrue="1" operator="equal">
      <formula>"x"</formula>
    </cfRule>
  </conditionalFormatting>
  <conditionalFormatting sqref="J13:J20">
    <cfRule type="cellIs" dxfId="31" priority="1" stopIfTrue="1" operator="equal">
      <formula>"x"</formula>
    </cfRule>
  </conditionalFormatting>
  <dataValidations count="2">
    <dataValidation type="list" allowBlank="1" showInputMessage="1" showErrorMessage="1" sqref="WVJ983072:WVJ983079 IX32:IX39 ST32:ST39 ACP32:ACP39 AML32:AML39 AWH32:AWH39 BGD32:BGD39 BPZ32:BPZ39 BZV32:BZV39 CJR32:CJR39 CTN32:CTN39 DDJ32:DDJ39 DNF32:DNF39 DXB32:DXB39 EGX32:EGX39 EQT32:EQT39 FAP32:FAP39 FKL32:FKL39 FUH32:FUH39 GED32:GED39 GNZ32:GNZ39 GXV32:GXV39 HHR32:HHR39 HRN32:HRN39 IBJ32:IBJ39 ILF32:ILF39 IVB32:IVB39 JEX32:JEX39 JOT32:JOT39 JYP32:JYP39 KIL32:KIL39 KSH32:KSH39 LCD32:LCD39 LLZ32:LLZ39 LVV32:LVV39 MFR32:MFR39 MPN32:MPN39 MZJ32:MZJ39 NJF32:NJF39 NTB32:NTB39 OCX32:OCX39 OMT32:OMT39 OWP32:OWP39 PGL32:PGL39 PQH32:PQH39 QAD32:QAD39 QJZ32:QJZ39 QTV32:QTV39 RDR32:RDR39 RNN32:RNN39 RXJ32:RXJ39 SHF32:SHF39 SRB32:SRB39 TAX32:TAX39 TKT32:TKT39 TUP32:TUP39 UEL32:UEL39 UOH32:UOH39 UYD32:UYD39 VHZ32:VHZ39 VRV32:VRV39 WBR32:WBR39 WLN32:WLN39 WVJ32:WVJ39 B65568:B65575 IX65568:IX65575 ST65568:ST65575 ACP65568:ACP65575 AML65568:AML65575 AWH65568:AWH65575 BGD65568:BGD65575 BPZ65568:BPZ65575 BZV65568:BZV65575 CJR65568:CJR65575 CTN65568:CTN65575 DDJ65568:DDJ65575 DNF65568:DNF65575 DXB65568:DXB65575 EGX65568:EGX65575 EQT65568:EQT65575 FAP65568:FAP65575 FKL65568:FKL65575 FUH65568:FUH65575 GED65568:GED65575 GNZ65568:GNZ65575 GXV65568:GXV65575 HHR65568:HHR65575 HRN65568:HRN65575 IBJ65568:IBJ65575 ILF65568:ILF65575 IVB65568:IVB65575 JEX65568:JEX65575 JOT65568:JOT65575 JYP65568:JYP65575 KIL65568:KIL65575 KSH65568:KSH65575 LCD65568:LCD65575 LLZ65568:LLZ65575 LVV65568:LVV65575 MFR65568:MFR65575 MPN65568:MPN65575 MZJ65568:MZJ65575 NJF65568:NJF65575 NTB65568:NTB65575 OCX65568:OCX65575 OMT65568:OMT65575 OWP65568:OWP65575 PGL65568:PGL65575 PQH65568:PQH65575 QAD65568:QAD65575 QJZ65568:QJZ65575 QTV65568:QTV65575 RDR65568:RDR65575 RNN65568:RNN65575 RXJ65568:RXJ65575 SHF65568:SHF65575 SRB65568:SRB65575 TAX65568:TAX65575 TKT65568:TKT65575 TUP65568:TUP65575 UEL65568:UEL65575 UOH65568:UOH65575 UYD65568:UYD65575 VHZ65568:VHZ65575 VRV65568:VRV65575 WBR65568:WBR65575 WLN65568:WLN65575 WVJ65568:WVJ65575 B131104:B131111 IX131104:IX131111 ST131104:ST131111 ACP131104:ACP131111 AML131104:AML131111 AWH131104:AWH131111 BGD131104:BGD131111 BPZ131104:BPZ131111 BZV131104:BZV131111 CJR131104:CJR131111 CTN131104:CTN131111 DDJ131104:DDJ131111 DNF131104:DNF131111 DXB131104:DXB131111 EGX131104:EGX131111 EQT131104:EQT131111 FAP131104:FAP131111 FKL131104:FKL131111 FUH131104:FUH131111 GED131104:GED131111 GNZ131104:GNZ131111 GXV131104:GXV131111 HHR131104:HHR131111 HRN131104:HRN131111 IBJ131104:IBJ131111 ILF131104:ILF131111 IVB131104:IVB131111 JEX131104:JEX131111 JOT131104:JOT131111 JYP131104:JYP131111 KIL131104:KIL131111 KSH131104:KSH131111 LCD131104:LCD131111 LLZ131104:LLZ131111 LVV131104:LVV131111 MFR131104:MFR131111 MPN131104:MPN131111 MZJ131104:MZJ131111 NJF131104:NJF131111 NTB131104:NTB131111 OCX131104:OCX131111 OMT131104:OMT131111 OWP131104:OWP131111 PGL131104:PGL131111 PQH131104:PQH131111 QAD131104:QAD131111 QJZ131104:QJZ131111 QTV131104:QTV131111 RDR131104:RDR131111 RNN131104:RNN131111 RXJ131104:RXJ131111 SHF131104:SHF131111 SRB131104:SRB131111 TAX131104:TAX131111 TKT131104:TKT131111 TUP131104:TUP131111 UEL131104:UEL131111 UOH131104:UOH131111 UYD131104:UYD131111 VHZ131104:VHZ131111 VRV131104:VRV131111 WBR131104:WBR131111 WLN131104:WLN131111 WVJ131104:WVJ131111 B196640:B196647 IX196640:IX196647 ST196640:ST196647 ACP196640:ACP196647 AML196640:AML196647 AWH196640:AWH196647 BGD196640:BGD196647 BPZ196640:BPZ196647 BZV196640:BZV196647 CJR196640:CJR196647 CTN196640:CTN196647 DDJ196640:DDJ196647 DNF196640:DNF196647 DXB196640:DXB196647 EGX196640:EGX196647 EQT196640:EQT196647 FAP196640:FAP196647 FKL196640:FKL196647 FUH196640:FUH196647 GED196640:GED196647 GNZ196640:GNZ196647 GXV196640:GXV196647 HHR196640:HHR196647 HRN196640:HRN196647 IBJ196640:IBJ196647 ILF196640:ILF196647 IVB196640:IVB196647 JEX196640:JEX196647 JOT196640:JOT196647 JYP196640:JYP196647 KIL196640:KIL196647 KSH196640:KSH196647 LCD196640:LCD196647 LLZ196640:LLZ196647 LVV196640:LVV196647 MFR196640:MFR196647 MPN196640:MPN196647 MZJ196640:MZJ196647 NJF196640:NJF196647 NTB196640:NTB196647 OCX196640:OCX196647 OMT196640:OMT196647 OWP196640:OWP196647 PGL196640:PGL196647 PQH196640:PQH196647 QAD196640:QAD196647 QJZ196640:QJZ196647 QTV196640:QTV196647 RDR196640:RDR196647 RNN196640:RNN196647 RXJ196640:RXJ196647 SHF196640:SHF196647 SRB196640:SRB196647 TAX196640:TAX196647 TKT196640:TKT196647 TUP196640:TUP196647 UEL196640:UEL196647 UOH196640:UOH196647 UYD196640:UYD196647 VHZ196640:VHZ196647 VRV196640:VRV196647 WBR196640:WBR196647 WLN196640:WLN196647 WVJ196640:WVJ196647 B262176:B262183 IX262176:IX262183 ST262176:ST262183 ACP262176:ACP262183 AML262176:AML262183 AWH262176:AWH262183 BGD262176:BGD262183 BPZ262176:BPZ262183 BZV262176:BZV262183 CJR262176:CJR262183 CTN262176:CTN262183 DDJ262176:DDJ262183 DNF262176:DNF262183 DXB262176:DXB262183 EGX262176:EGX262183 EQT262176:EQT262183 FAP262176:FAP262183 FKL262176:FKL262183 FUH262176:FUH262183 GED262176:GED262183 GNZ262176:GNZ262183 GXV262176:GXV262183 HHR262176:HHR262183 HRN262176:HRN262183 IBJ262176:IBJ262183 ILF262176:ILF262183 IVB262176:IVB262183 JEX262176:JEX262183 JOT262176:JOT262183 JYP262176:JYP262183 KIL262176:KIL262183 KSH262176:KSH262183 LCD262176:LCD262183 LLZ262176:LLZ262183 LVV262176:LVV262183 MFR262176:MFR262183 MPN262176:MPN262183 MZJ262176:MZJ262183 NJF262176:NJF262183 NTB262176:NTB262183 OCX262176:OCX262183 OMT262176:OMT262183 OWP262176:OWP262183 PGL262176:PGL262183 PQH262176:PQH262183 QAD262176:QAD262183 QJZ262176:QJZ262183 QTV262176:QTV262183 RDR262176:RDR262183 RNN262176:RNN262183 RXJ262176:RXJ262183 SHF262176:SHF262183 SRB262176:SRB262183 TAX262176:TAX262183 TKT262176:TKT262183 TUP262176:TUP262183 UEL262176:UEL262183 UOH262176:UOH262183 UYD262176:UYD262183 VHZ262176:VHZ262183 VRV262176:VRV262183 WBR262176:WBR262183 WLN262176:WLN262183 WVJ262176:WVJ262183 B327712:B327719 IX327712:IX327719 ST327712:ST327719 ACP327712:ACP327719 AML327712:AML327719 AWH327712:AWH327719 BGD327712:BGD327719 BPZ327712:BPZ327719 BZV327712:BZV327719 CJR327712:CJR327719 CTN327712:CTN327719 DDJ327712:DDJ327719 DNF327712:DNF327719 DXB327712:DXB327719 EGX327712:EGX327719 EQT327712:EQT327719 FAP327712:FAP327719 FKL327712:FKL327719 FUH327712:FUH327719 GED327712:GED327719 GNZ327712:GNZ327719 GXV327712:GXV327719 HHR327712:HHR327719 HRN327712:HRN327719 IBJ327712:IBJ327719 ILF327712:ILF327719 IVB327712:IVB327719 JEX327712:JEX327719 JOT327712:JOT327719 JYP327712:JYP327719 KIL327712:KIL327719 KSH327712:KSH327719 LCD327712:LCD327719 LLZ327712:LLZ327719 LVV327712:LVV327719 MFR327712:MFR327719 MPN327712:MPN327719 MZJ327712:MZJ327719 NJF327712:NJF327719 NTB327712:NTB327719 OCX327712:OCX327719 OMT327712:OMT327719 OWP327712:OWP327719 PGL327712:PGL327719 PQH327712:PQH327719 QAD327712:QAD327719 QJZ327712:QJZ327719 QTV327712:QTV327719 RDR327712:RDR327719 RNN327712:RNN327719 RXJ327712:RXJ327719 SHF327712:SHF327719 SRB327712:SRB327719 TAX327712:TAX327719 TKT327712:TKT327719 TUP327712:TUP327719 UEL327712:UEL327719 UOH327712:UOH327719 UYD327712:UYD327719 VHZ327712:VHZ327719 VRV327712:VRV327719 WBR327712:WBR327719 WLN327712:WLN327719 WVJ327712:WVJ327719 B393248:B393255 IX393248:IX393255 ST393248:ST393255 ACP393248:ACP393255 AML393248:AML393255 AWH393248:AWH393255 BGD393248:BGD393255 BPZ393248:BPZ393255 BZV393248:BZV393255 CJR393248:CJR393255 CTN393248:CTN393255 DDJ393248:DDJ393255 DNF393248:DNF393255 DXB393248:DXB393255 EGX393248:EGX393255 EQT393248:EQT393255 FAP393248:FAP393255 FKL393248:FKL393255 FUH393248:FUH393255 GED393248:GED393255 GNZ393248:GNZ393255 GXV393248:GXV393255 HHR393248:HHR393255 HRN393248:HRN393255 IBJ393248:IBJ393255 ILF393248:ILF393255 IVB393248:IVB393255 JEX393248:JEX393255 JOT393248:JOT393255 JYP393248:JYP393255 KIL393248:KIL393255 KSH393248:KSH393255 LCD393248:LCD393255 LLZ393248:LLZ393255 LVV393248:LVV393255 MFR393248:MFR393255 MPN393248:MPN393255 MZJ393248:MZJ393255 NJF393248:NJF393255 NTB393248:NTB393255 OCX393248:OCX393255 OMT393248:OMT393255 OWP393248:OWP393255 PGL393248:PGL393255 PQH393248:PQH393255 QAD393248:QAD393255 QJZ393248:QJZ393255 QTV393248:QTV393255 RDR393248:RDR393255 RNN393248:RNN393255 RXJ393248:RXJ393255 SHF393248:SHF393255 SRB393248:SRB393255 TAX393248:TAX393255 TKT393248:TKT393255 TUP393248:TUP393255 UEL393248:UEL393255 UOH393248:UOH393255 UYD393248:UYD393255 VHZ393248:VHZ393255 VRV393248:VRV393255 WBR393248:WBR393255 WLN393248:WLN393255 WVJ393248:WVJ393255 B458784:B458791 IX458784:IX458791 ST458784:ST458791 ACP458784:ACP458791 AML458784:AML458791 AWH458784:AWH458791 BGD458784:BGD458791 BPZ458784:BPZ458791 BZV458784:BZV458791 CJR458784:CJR458791 CTN458784:CTN458791 DDJ458784:DDJ458791 DNF458784:DNF458791 DXB458784:DXB458791 EGX458784:EGX458791 EQT458784:EQT458791 FAP458784:FAP458791 FKL458784:FKL458791 FUH458784:FUH458791 GED458784:GED458791 GNZ458784:GNZ458791 GXV458784:GXV458791 HHR458784:HHR458791 HRN458784:HRN458791 IBJ458784:IBJ458791 ILF458784:ILF458791 IVB458784:IVB458791 JEX458784:JEX458791 JOT458784:JOT458791 JYP458784:JYP458791 KIL458784:KIL458791 KSH458784:KSH458791 LCD458784:LCD458791 LLZ458784:LLZ458791 LVV458784:LVV458791 MFR458784:MFR458791 MPN458784:MPN458791 MZJ458784:MZJ458791 NJF458784:NJF458791 NTB458784:NTB458791 OCX458784:OCX458791 OMT458784:OMT458791 OWP458784:OWP458791 PGL458784:PGL458791 PQH458784:PQH458791 QAD458784:QAD458791 QJZ458784:QJZ458791 QTV458784:QTV458791 RDR458784:RDR458791 RNN458784:RNN458791 RXJ458784:RXJ458791 SHF458784:SHF458791 SRB458784:SRB458791 TAX458784:TAX458791 TKT458784:TKT458791 TUP458784:TUP458791 UEL458784:UEL458791 UOH458784:UOH458791 UYD458784:UYD458791 VHZ458784:VHZ458791 VRV458784:VRV458791 WBR458784:WBR458791 WLN458784:WLN458791 WVJ458784:WVJ458791 B524320:B524327 IX524320:IX524327 ST524320:ST524327 ACP524320:ACP524327 AML524320:AML524327 AWH524320:AWH524327 BGD524320:BGD524327 BPZ524320:BPZ524327 BZV524320:BZV524327 CJR524320:CJR524327 CTN524320:CTN524327 DDJ524320:DDJ524327 DNF524320:DNF524327 DXB524320:DXB524327 EGX524320:EGX524327 EQT524320:EQT524327 FAP524320:FAP524327 FKL524320:FKL524327 FUH524320:FUH524327 GED524320:GED524327 GNZ524320:GNZ524327 GXV524320:GXV524327 HHR524320:HHR524327 HRN524320:HRN524327 IBJ524320:IBJ524327 ILF524320:ILF524327 IVB524320:IVB524327 JEX524320:JEX524327 JOT524320:JOT524327 JYP524320:JYP524327 KIL524320:KIL524327 KSH524320:KSH524327 LCD524320:LCD524327 LLZ524320:LLZ524327 LVV524320:LVV524327 MFR524320:MFR524327 MPN524320:MPN524327 MZJ524320:MZJ524327 NJF524320:NJF524327 NTB524320:NTB524327 OCX524320:OCX524327 OMT524320:OMT524327 OWP524320:OWP524327 PGL524320:PGL524327 PQH524320:PQH524327 QAD524320:QAD524327 QJZ524320:QJZ524327 QTV524320:QTV524327 RDR524320:RDR524327 RNN524320:RNN524327 RXJ524320:RXJ524327 SHF524320:SHF524327 SRB524320:SRB524327 TAX524320:TAX524327 TKT524320:TKT524327 TUP524320:TUP524327 UEL524320:UEL524327 UOH524320:UOH524327 UYD524320:UYD524327 VHZ524320:VHZ524327 VRV524320:VRV524327 WBR524320:WBR524327 WLN524320:WLN524327 WVJ524320:WVJ524327 B589856:B589863 IX589856:IX589863 ST589856:ST589863 ACP589856:ACP589863 AML589856:AML589863 AWH589856:AWH589863 BGD589856:BGD589863 BPZ589856:BPZ589863 BZV589856:BZV589863 CJR589856:CJR589863 CTN589856:CTN589863 DDJ589856:DDJ589863 DNF589856:DNF589863 DXB589856:DXB589863 EGX589856:EGX589863 EQT589856:EQT589863 FAP589856:FAP589863 FKL589856:FKL589863 FUH589856:FUH589863 GED589856:GED589863 GNZ589856:GNZ589863 GXV589856:GXV589863 HHR589856:HHR589863 HRN589856:HRN589863 IBJ589856:IBJ589863 ILF589856:ILF589863 IVB589856:IVB589863 JEX589856:JEX589863 JOT589856:JOT589863 JYP589856:JYP589863 KIL589856:KIL589863 KSH589856:KSH589863 LCD589856:LCD589863 LLZ589856:LLZ589863 LVV589856:LVV589863 MFR589856:MFR589863 MPN589856:MPN589863 MZJ589856:MZJ589863 NJF589856:NJF589863 NTB589856:NTB589863 OCX589856:OCX589863 OMT589856:OMT589863 OWP589856:OWP589863 PGL589856:PGL589863 PQH589856:PQH589863 QAD589856:QAD589863 QJZ589856:QJZ589863 QTV589856:QTV589863 RDR589856:RDR589863 RNN589856:RNN589863 RXJ589856:RXJ589863 SHF589856:SHF589863 SRB589856:SRB589863 TAX589856:TAX589863 TKT589856:TKT589863 TUP589856:TUP589863 UEL589856:UEL589863 UOH589856:UOH589863 UYD589856:UYD589863 VHZ589856:VHZ589863 VRV589856:VRV589863 WBR589856:WBR589863 WLN589856:WLN589863 WVJ589856:WVJ589863 B655392:B655399 IX655392:IX655399 ST655392:ST655399 ACP655392:ACP655399 AML655392:AML655399 AWH655392:AWH655399 BGD655392:BGD655399 BPZ655392:BPZ655399 BZV655392:BZV655399 CJR655392:CJR655399 CTN655392:CTN655399 DDJ655392:DDJ655399 DNF655392:DNF655399 DXB655392:DXB655399 EGX655392:EGX655399 EQT655392:EQT655399 FAP655392:FAP655399 FKL655392:FKL655399 FUH655392:FUH655399 GED655392:GED655399 GNZ655392:GNZ655399 GXV655392:GXV655399 HHR655392:HHR655399 HRN655392:HRN655399 IBJ655392:IBJ655399 ILF655392:ILF655399 IVB655392:IVB655399 JEX655392:JEX655399 JOT655392:JOT655399 JYP655392:JYP655399 KIL655392:KIL655399 KSH655392:KSH655399 LCD655392:LCD655399 LLZ655392:LLZ655399 LVV655392:LVV655399 MFR655392:MFR655399 MPN655392:MPN655399 MZJ655392:MZJ655399 NJF655392:NJF655399 NTB655392:NTB655399 OCX655392:OCX655399 OMT655392:OMT655399 OWP655392:OWP655399 PGL655392:PGL655399 PQH655392:PQH655399 QAD655392:QAD655399 QJZ655392:QJZ655399 QTV655392:QTV655399 RDR655392:RDR655399 RNN655392:RNN655399 RXJ655392:RXJ655399 SHF655392:SHF655399 SRB655392:SRB655399 TAX655392:TAX655399 TKT655392:TKT655399 TUP655392:TUP655399 UEL655392:UEL655399 UOH655392:UOH655399 UYD655392:UYD655399 VHZ655392:VHZ655399 VRV655392:VRV655399 WBR655392:WBR655399 WLN655392:WLN655399 WVJ655392:WVJ655399 B720928:B720935 IX720928:IX720935 ST720928:ST720935 ACP720928:ACP720935 AML720928:AML720935 AWH720928:AWH720935 BGD720928:BGD720935 BPZ720928:BPZ720935 BZV720928:BZV720935 CJR720928:CJR720935 CTN720928:CTN720935 DDJ720928:DDJ720935 DNF720928:DNF720935 DXB720928:DXB720935 EGX720928:EGX720935 EQT720928:EQT720935 FAP720928:FAP720935 FKL720928:FKL720935 FUH720928:FUH720935 GED720928:GED720935 GNZ720928:GNZ720935 GXV720928:GXV720935 HHR720928:HHR720935 HRN720928:HRN720935 IBJ720928:IBJ720935 ILF720928:ILF720935 IVB720928:IVB720935 JEX720928:JEX720935 JOT720928:JOT720935 JYP720928:JYP720935 KIL720928:KIL720935 KSH720928:KSH720935 LCD720928:LCD720935 LLZ720928:LLZ720935 LVV720928:LVV720935 MFR720928:MFR720935 MPN720928:MPN720935 MZJ720928:MZJ720935 NJF720928:NJF720935 NTB720928:NTB720935 OCX720928:OCX720935 OMT720928:OMT720935 OWP720928:OWP720935 PGL720928:PGL720935 PQH720928:PQH720935 QAD720928:QAD720935 QJZ720928:QJZ720935 QTV720928:QTV720935 RDR720928:RDR720935 RNN720928:RNN720935 RXJ720928:RXJ720935 SHF720928:SHF720935 SRB720928:SRB720935 TAX720928:TAX720935 TKT720928:TKT720935 TUP720928:TUP720935 UEL720928:UEL720935 UOH720928:UOH720935 UYD720928:UYD720935 VHZ720928:VHZ720935 VRV720928:VRV720935 WBR720928:WBR720935 WLN720928:WLN720935 WVJ720928:WVJ720935 B786464:B786471 IX786464:IX786471 ST786464:ST786471 ACP786464:ACP786471 AML786464:AML786471 AWH786464:AWH786471 BGD786464:BGD786471 BPZ786464:BPZ786471 BZV786464:BZV786471 CJR786464:CJR786471 CTN786464:CTN786471 DDJ786464:DDJ786471 DNF786464:DNF786471 DXB786464:DXB786471 EGX786464:EGX786471 EQT786464:EQT786471 FAP786464:FAP786471 FKL786464:FKL786471 FUH786464:FUH786471 GED786464:GED786471 GNZ786464:GNZ786471 GXV786464:GXV786471 HHR786464:HHR786471 HRN786464:HRN786471 IBJ786464:IBJ786471 ILF786464:ILF786471 IVB786464:IVB786471 JEX786464:JEX786471 JOT786464:JOT786471 JYP786464:JYP786471 KIL786464:KIL786471 KSH786464:KSH786471 LCD786464:LCD786471 LLZ786464:LLZ786471 LVV786464:LVV786471 MFR786464:MFR786471 MPN786464:MPN786471 MZJ786464:MZJ786471 NJF786464:NJF786471 NTB786464:NTB786471 OCX786464:OCX786471 OMT786464:OMT786471 OWP786464:OWP786471 PGL786464:PGL786471 PQH786464:PQH786471 QAD786464:QAD786471 QJZ786464:QJZ786471 QTV786464:QTV786471 RDR786464:RDR786471 RNN786464:RNN786471 RXJ786464:RXJ786471 SHF786464:SHF786471 SRB786464:SRB786471 TAX786464:TAX786471 TKT786464:TKT786471 TUP786464:TUP786471 UEL786464:UEL786471 UOH786464:UOH786471 UYD786464:UYD786471 VHZ786464:VHZ786471 VRV786464:VRV786471 WBR786464:WBR786471 WLN786464:WLN786471 WVJ786464:WVJ786471 B852000:B852007 IX852000:IX852007 ST852000:ST852007 ACP852000:ACP852007 AML852000:AML852007 AWH852000:AWH852007 BGD852000:BGD852007 BPZ852000:BPZ852007 BZV852000:BZV852007 CJR852000:CJR852007 CTN852000:CTN852007 DDJ852000:DDJ852007 DNF852000:DNF852007 DXB852000:DXB852007 EGX852000:EGX852007 EQT852000:EQT852007 FAP852000:FAP852007 FKL852000:FKL852007 FUH852000:FUH852007 GED852000:GED852007 GNZ852000:GNZ852007 GXV852000:GXV852007 HHR852000:HHR852007 HRN852000:HRN852007 IBJ852000:IBJ852007 ILF852000:ILF852007 IVB852000:IVB852007 JEX852000:JEX852007 JOT852000:JOT852007 JYP852000:JYP852007 KIL852000:KIL852007 KSH852000:KSH852007 LCD852000:LCD852007 LLZ852000:LLZ852007 LVV852000:LVV852007 MFR852000:MFR852007 MPN852000:MPN852007 MZJ852000:MZJ852007 NJF852000:NJF852007 NTB852000:NTB852007 OCX852000:OCX852007 OMT852000:OMT852007 OWP852000:OWP852007 PGL852000:PGL852007 PQH852000:PQH852007 QAD852000:QAD852007 QJZ852000:QJZ852007 QTV852000:QTV852007 RDR852000:RDR852007 RNN852000:RNN852007 RXJ852000:RXJ852007 SHF852000:SHF852007 SRB852000:SRB852007 TAX852000:TAX852007 TKT852000:TKT852007 TUP852000:TUP852007 UEL852000:UEL852007 UOH852000:UOH852007 UYD852000:UYD852007 VHZ852000:VHZ852007 VRV852000:VRV852007 WBR852000:WBR852007 WLN852000:WLN852007 WVJ852000:WVJ852007 B917536:B917543 IX917536:IX917543 ST917536:ST917543 ACP917536:ACP917543 AML917536:AML917543 AWH917536:AWH917543 BGD917536:BGD917543 BPZ917536:BPZ917543 BZV917536:BZV917543 CJR917536:CJR917543 CTN917536:CTN917543 DDJ917536:DDJ917543 DNF917536:DNF917543 DXB917536:DXB917543 EGX917536:EGX917543 EQT917536:EQT917543 FAP917536:FAP917543 FKL917536:FKL917543 FUH917536:FUH917543 GED917536:GED917543 GNZ917536:GNZ917543 GXV917536:GXV917543 HHR917536:HHR917543 HRN917536:HRN917543 IBJ917536:IBJ917543 ILF917536:ILF917543 IVB917536:IVB917543 JEX917536:JEX917543 JOT917536:JOT917543 JYP917536:JYP917543 KIL917536:KIL917543 KSH917536:KSH917543 LCD917536:LCD917543 LLZ917536:LLZ917543 LVV917536:LVV917543 MFR917536:MFR917543 MPN917536:MPN917543 MZJ917536:MZJ917543 NJF917536:NJF917543 NTB917536:NTB917543 OCX917536:OCX917543 OMT917536:OMT917543 OWP917536:OWP917543 PGL917536:PGL917543 PQH917536:PQH917543 QAD917536:QAD917543 QJZ917536:QJZ917543 QTV917536:QTV917543 RDR917536:RDR917543 RNN917536:RNN917543 RXJ917536:RXJ917543 SHF917536:SHF917543 SRB917536:SRB917543 TAX917536:TAX917543 TKT917536:TKT917543 TUP917536:TUP917543 UEL917536:UEL917543 UOH917536:UOH917543 UYD917536:UYD917543 VHZ917536:VHZ917543 VRV917536:VRV917543 WBR917536:WBR917543 WLN917536:WLN917543 WVJ917536:WVJ917543 B983072:B983079 IX983072:IX983079 ST983072:ST983079 ACP983072:ACP983079 AML983072:AML983079 AWH983072:AWH983079 BGD983072:BGD983079 BPZ983072:BPZ983079 BZV983072:BZV983079 CJR983072:CJR983079 CTN983072:CTN983079 DDJ983072:DDJ983079 DNF983072:DNF983079 DXB983072:DXB983079 EGX983072:EGX983079 EQT983072:EQT983079 FAP983072:FAP983079 FKL983072:FKL983079 FUH983072:FUH983079 GED983072:GED983079 GNZ983072:GNZ983079 GXV983072:GXV983079 HHR983072:HHR983079 HRN983072:HRN983079 IBJ983072:IBJ983079 ILF983072:ILF983079 IVB983072:IVB983079 JEX983072:JEX983079 JOT983072:JOT983079 JYP983072:JYP983079 KIL983072:KIL983079 KSH983072:KSH983079 LCD983072:LCD983079 LLZ983072:LLZ983079 LVV983072:LVV983079 MFR983072:MFR983079 MPN983072:MPN983079 MZJ983072:MZJ983079 NJF983072:NJF983079 NTB983072:NTB983079 OCX983072:OCX983079 OMT983072:OMT983079 OWP983072:OWP983079 PGL983072:PGL983079 PQH983072:PQH983079 QAD983072:QAD983079 QJZ983072:QJZ983079 QTV983072:QTV983079 RDR983072:RDR983079 RNN983072:RNN983079 RXJ983072:RXJ983079 SHF983072:SHF983079 SRB983072:SRB983079 TAX983072:TAX983079 TKT983072:TKT983079 TUP983072:TUP983079 UEL983072:UEL983079 UOH983072:UOH983079 UYD983072:UYD983079 VHZ983072:VHZ983079 VRV983072:VRV983079 WBR983072:WBR983079 WLN983072:WLN983079 B32">
      <formula1>Valore</formula1>
    </dataValidation>
    <dataValidation type="list" allowBlank="1" showInputMessage="1" showErrorMessage="1" sqref="WVI983072:WVI983079 IW32:IW39 SS32:SS39 ACO32:ACO39 AMK32:AMK39 AWG32:AWG39 BGC32:BGC39 BPY32:BPY39 BZU32:BZU39 CJQ32:CJQ39 CTM32:CTM39 DDI32:DDI39 DNE32:DNE39 DXA32:DXA39 EGW32:EGW39 EQS32:EQS39 FAO32:FAO39 FKK32:FKK39 FUG32:FUG39 GEC32:GEC39 GNY32:GNY39 GXU32:GXU39 HHQ32:HHQ39 HRM32:HRM39 IBI32:IBI39 ILE32:ILE39 IVA32:IVA39 JEW32:JEW39 JOS32:JOS39 JYO32:JYO39 KIK32:KIK39 KSG32:KSG39 LCC32:LCC39 LLY32:LLY39 LVU32:LVU39 MFQ32:MFQ39 MPM32:MPM39 MZI32:MZI39 NJE32:NJE39 NTA32:NTA39 OCW32:OCW39 OMS32:OMS39 OWO32:OWO39 PGK32:PGK39 PQG32:PQG39 QAC32:QAC39 QJY32:QJY39 QTU32:QTU39 RDQ32:RDQ39 RNM32:RNM39 RXI32:RXI39 SHE32:SHE39 SRA32:SRA39 TAW32:TAW39 TKS32:TKS39 TUO32:TUO39 UEK32:UEK39 UOG32:UOG39 UYC32:UYC39 VHY32:VHY39 VRU32:VRU39 WBQ32:WBQ39 WLM32:WLM39 WVI32:WVI39 A65568:A65575 IW65568:IW65575 SS65568:SS65575 ACO65568:ACO65575 AMK65568:AMK65575 AWG65568:AWG65575 BGC65568:BGC65575 BPY65568:BPY65575 BZU65568:BZU65575 CJQ65568:CJQ65575 CTM65568:CTM65575 DDI65568:DDI65575 DNE65568:DNE65575 DXA65568:DXA65575 EGW65568:EGW65575 EQS65568:EQS65575 FAO65568:FAO65575 FKK65568:FKK65575 FUG65568:FUG65575 GEC65568:GEC65575 GNY65568:GNY65575 GXU65568:GXU65575 HHQ65568:HHQ65575 HRM65568:HRM65575 IBI65568:IBI65575 ILE65568:ILE65575 IVA65568:IVA65575 JEW65568:JEW65575 JOS65568:JOS65575 JYO65568:JYO65575 KIK65568:KIK65575 KSG65568:KSG65575 LCC65568:LCC65575 LLY65568:LLY65575 LVU65568:LVU65575 MFQ65568:MFQ65575 MPM65568:MPM65575 MZI65568:MZI65575 NJE65568:NJE65575 NTA65568:NTA65575 OCW65568:OCW65575 OMS65568:OMS65575 OWO65568:OWO65575 PGK65568:PGK65575 PQG65568:PQG65575 QAC65568:QAC65575 QJY65568:QJY65575 QTU65568:QTU65575 RDQ65568:RDQ65575 RNM65568:RNM65575 RXI65568:RXI65575 SHE65568:SHE65575 SRA65568:SRA65575 TAW65568:TAW65575 TKS65568:TKS65575 TUO65568:TUO65575 UEK65568:UEK65575 UOG65568:UOG65575 UYC65568:UYC65575 VHY65568:VHY65575 VRU65568:VRU65575 WBQ65568:WBQ65575 WLM65568:WLM65575 WVI65568:WVI65575 A131104:A131111 IW131104:IW131111 SS131104:SS131111 ACO131104:ACO131111 AMK131104:AMK131111 AWG131104:AWG131111 BGC131104:BGC131111 BPY131104:BPY131111 BZU131104:BZU131111 CJQ131104:CJQ131111 CTM131104:CTM131111 DDI131104:DDI131111 DNE131104:DNE131111 DXA131104:DXA131111 EGW131104:EGW131111 EQS131104:EQS131111 FAO131104:FAO131111 FKK131104:FKK131111 FUG131104:FUG131111 GEC131104:GEC131111 GNY131104:GNY131111 GXU131104:GXU131111 HHQ131104:HHQ131111 HRM131104:HRM131111 IBI131104:IBI131111 ILE131104:ILE131111 IVA131104:IVA131111 JEW131104:JEW131111 JOS131104:JOS131111 JYO131104:JYO131111 KIK131104:KIK131111 KSG131104:KSG131111 LCC131104:LCC131111 LLY131104:LLY131111 LVU131104:LVU131111 MFQ131104:MFQ131111 MPM131104:MPM131111 MZI131104:MZI131111 NJE131104:NJE131111 NTA131104:NTA131111 OCW131104:OCW131111 OMS131104:OMS131111 OWO131104:OWO131111 PGK131104:PGK131111 PQG131104:PQG131111 QAC131104:QAC131111 QJY131104:QJY131111 QTU131104:QTU131111 RDQ131104:RDQ131111 RNM131104:RNM131111 RXI131104:RXI131111 SHE131104:SHE131111 SRA131104:SRA131111 TAW131104:TAW131111 TKS131104:TKS131111 TUO131104:TUO131111 UEK131104:UEK131111 UOG131104:UOG131111 UYC131104:UYC131111 VHY131104:VHY131111 VRU131104:VRU131111 WBQ131104:WBQ131111 WLM131104:WLM131111 WVI131104:WVI131111 A196640:A196647 IW196640:IW196647 SS196640:SS196647 ACO196640:ACO196647 AMK196640:AMK196647 AWG196640:AWG196647 BGC196640:BGC196647 BPY196640:BPY196647 BZU196640:BZU196647 CJQ196640:CJQ196647 CTM196640:CTM196647 DDI196640:DDI196647 DNE196640:DNE196647 DXA196640:DXA196647 EGW196640:EGW196647 EQS196640:EQS196647 FAO196640:FAO196647 FKK196640:FKK196647 FUG196640:FUG196647 GEC196640:GEC196647 GNY196640:GNY196647 GXU196640:GXU196647 HHQ196640:HHQ196647 HRM196640:HRM196647 IBI196640:IBI196647 ILE196640:ILE196647 IVA196640:IVA196647 JEW196640:JEW196647 JOS196640:JOS196647 JYO196640:JYO196647 KIK196640:KIK196647 KSG196640:KSG196647 LCC196640:LCC196647 LLY196640:LLY196647 LVU196640:LVU196647 MFQ196640:MFQ196647 MPM196640:MPM196647 MZI196640:MZI196647 NJE196640:NJE196647 NTA196640:NTA196647 OCW196640:OCW196647 OMS196640:OMS196647 OWO196640:OWO196647 PGK196640:PGK196647 PQG196640:PQG196647 QAC196640:QAC196647 QJY196640:QJY196647 QTU196640:QTU196647 RDQ196640:RDQ196647 RNM196640:RNM196647 RXI196640:RXI196647 SHE196640:SHE196647 SRA196640:SRA196647 TAW196640:TAW196647 TKS196640:TKS196647 TUO196640:TUO196647 UEK196640:UEK196647 UOG196640:UOG196647 UYC196640:UYC196647 VHY196640:VHY196647 VRU196640:VRU196647 WBQ196640:WBQ196647 WLM196640:WLM196647 WVI196640:WVI196647 A262176:A262183 IW262176:IW262183 SS262176:SS262183 ACO262176:ACO262183 AMK262176:AMK262183 AWG262176:AWG262183 BGC262176:BGC262183 BPY262176:BPY262183 BZU262176:BZU262183 CJQ262176:CJQ262183 CTM262176:CTM262183 DDI262176:DDI262183 DNE262176:DNE262183 DXA262176:DXA262183 EGW262176:EGW262183 EQS262176:EQS262183 FAO262176:FAO262183 FKK262176:FKK262183 FUG262176:FUG262183 GEC262176:GEC262183 GNY262176:GNY262183 GXU262176:GXU262183 HHQ262176:HHQ262183 HRM262176:HRM262183 IBI262176:IBI262183 ILE262176:ILE262183 IVA262176:IVA262183 JEW262176:JEW262183 JOS262176:JOS262183 JYO262176:JYO262183 KIK262176:KIK262183 KSG262176:KSG262183 LCC262176:LCC262183 LLY262176:LLY262183 LVU262176:LVU262183 MFQ262176:MFQ262183 MPM262176:MPM262183 MZI262176:MZI262183 NJE262176:NJE262183 NTA262176:NTA262183 OCW262176:OCW262183 OMS262176:OMS262183 OWO262176:OWO262183 PGK262176:PGK262183 PQG262176:PQG262183 QAC262176:QAC262183 QJY262176:QJY262183 QTU262176:QTU262183 RDQ262176:RDQ262183 RNM262176:RNM262183 RXI262176:RXI262183 SHE262176:SHE262183 SRA262176:SRA262183 TAW262176:TAW262183 TKS262176:TKS262183 TUO262176:TUO262183 UEK262176:UEK262183 UOG262176:UOG262183 UYC262176:UYC262183 VHY262176:VHY262183 VRU262176:VRU262183 WBQ262176:WBQ262183 WLM262176:WLM262183 WVI262176:WVI262183 A327712:A327719 IW327712:IW327719 SS327712:SS327719 ACO327712:ACO327719 AMK327712:AMK327719 AWG327712:AWG327719 BGC327712:BGC327719 BPY327712:BPY327719 BZU327712:BZU327719 CJQ327712:CJQ327719 CTM327712:CTM327719 DDI327712:DDI327719 DNE327712:DNE327719 DXA327712:DXA327719 EGW327712:EGW327719 EQS327712:EQS327719 FAO327712:FAO327719 FKK327712:FKK327719 FUG327712:FUG327719 GEC327712:GEC327719 GNY327712:GNY327719 GXU327712:GXU327719 HHQ327712:HHQ327719 HRM327712:HRM327719 IBI327712:IBI327719 ILE327712:ILE327719 IVA327712:IVA327719 JEW327712:JEW327719 JOS327712:JOS327719 JYO327712:JYO327719 KIK327712:KIK327719 KSG327712:KSG327719 LCC327712:LCC327719 LLY327712:LLY327719 LVU327712:LVU327719 MFQ327712:MFQ327719 MPM327712:MPM327719 MZI327712:MZI327719 NJE327712:NJE327719 NTA327712:NTA327719 OCW327712:OCW327719 OMS327712:OMS327719 OWO327712:OWO327719 PGK327712:PGK327719 PQG327712:PQG327719 QAC327712:QAC327719 QJY327712:QJY327719 QTU327712:QTU327719 RDQ327712:RDQ327719 RNM327712:RNM327719 RXI327712:RXI327719 SHE327712:SHE327719 SRA327712:SRA327719 TAW327712:TAW327719 TKS327712:TKS327719 TUO327712:TUO327719 UEK327712:UEK327719 UOG327712:UOG327719 UYC327712:UYC327719 VHY327712:VHY327719 VRU327712:VRU327719 WBQ327712:WBQ327719 WLM327712:WLM327719 WVI327712:WVI327719 A393248:A393255 IW393248:IW393255 SS393248:SS393255 ACO393248:ACO393255 AMK393248:AMK393255 AWG393248:AWG393255 BGC393248:BGC393255 BPY393248:BPY393255 BZU393248:BZU393255 CJQ393248:CJQ393255 CTM393248:CTM393255 DDI393248:DDI393255 DNE393248:DNE393255 DXA393248:DXA393255 EGW393248:EGW393255 EQS393248:EQS393255 FAO393248:FAO393255 FKK393248:FKK393255 FUG393248:FUG393255 GEC393248:GEC393255 GNY393248:GNY393255 GXU393248:GXU393255 HHQ393248:HHQ393255 HRM393248:HRM393255 IBI393248:IBI393255 ILE393248:ILE393255 IVA393248:IVA393255 JEW393248:JEW393255 JOS393248:JOS393255 JYO393248:JYO393255 KIK393248:KIK393255 KSG393248:KSG393255 LCC393248:LCC393255 LLY393248:LLY393255 LVU393248:LVU393255 MFQ393248:MFQ393255 MPM393248:MPM393255 MZI393248:MZI393255 NJE393248:NJE393255 NTA393248:NTA393255 OCW393248:OCW393255 OMS393248:OMS393255 OWO393248:OWO393255 PGK393248:PGK393255 PQG393248:PQG393255 QAC393248:QAC393255 QJY393248:QJY393255 QTU393248:QTU393255 RDQ393248:RDQ393255 RNM393248:RNM393255 RXI393248:RXI393255 SHE393248:SHE393255 SRA393248:SRA393255 TAW393248:TAW393255 TKS393248:TKS393255 TUO393248:TUO393255 UEK393248:UEK393255 UOG393248:UOG393255 UYC393248:UYC393255 VHY393248:VHY393255 VRU393248:VRU393255 WBQ393248:WBQ393255 WLM393248:WLM393255 WVI393248:WVI393255 A458784:A458791 IW458784:IW458791 SS458784:SS458791 ACO458784:ACO458791 AMK458784:AMK458791 AWG458784:AWG458791 BGC458784:BGC458791 BPY458784:BPY458791 BZU458784:BZU458791 CJQ458784:CJQ458791 CTM458784:CTM458791 DDI458784:DDI458791 DNE458784:DNE458791 DXA458784:DXA458791 EGW458784:EGW458791 EQS458784:EQS458791 FAO458784:FAO458791 FKK458784:FKK458791 FUG458784:FUG458791 GEC458784:GEC458791 GNY458784:GNY458791 GXU458784:GXU458791 HHQ458784:HHQ458791 HRM458784:HRM458791 IBI458784:IBI458791 ILE458784:ILE458791 IVA458784:IVA458791 JEW458784:JEW458791 JOS458784:JOS458791 JYO458784:JYO458791 KIK458784:KIK458791 KSG458784:KSG458791 LCC458784:LCC458791 LLY458784:LLY458791 LVU458784:LVU458791 MFQ458784:MFQ458791 MPM458784:MPM458791 MZI458784:MZI458791 NJE458784:NJE458791 NTA458784:NTA458791 OCW458784:OCW458791 OMS458784:OMS458791 OWO458784:OWO458791 PGK458784:PGK458791 PQG458784:PQG458791 QAC458784:QAC458791 QJY458784:QJY458791 QTU458784:QTU458791 RDQ458784:RDQ458791 RNM458784:RNM458791 RXI458784:RXI458791 SHE458784:SHE458791 SRA458784:SRA458791 TAW458784:TAW458791 TKS458784:TKS458791 TUO458784:TUO458791 UEK458784:UEK458791 UOG458784:UOG458791 UYC458784:UYC458791 VHY458784:VHY458791 VRU458784:VRU458791 WBQ458784:WBQ458791 WLM458784:WLM458791 WVI458784:WVI458791 A524320:A524327 IW524320:IW524327 SS524320:SS524327 ACO524320:ACO524327 AMK524320:AMK524327 AWG524320:AWG524327 BGC524320:BGC524327 BPY524320:BPY524327 BZU524320:BZU524327 CJQ524320:CJQ524327 CTM524320:CTM524327 DDI524320:DDI524327 DNE524320:DNE524327 DXA524320:DXA524327 EGW524320:EGW524327 EQS524320:EQS524327 FAO524320:FAO524327 FKK524320:FKK524327 FUG524320:FUG524327 GEC524320:GEC524327 GNY524320:GNY524327 GXU524320:GXU524327 HHQ524320:HHQ524327 HRM524320:HRM524327 IBI524320:IBI524327 ILE524320:ILE524327 IVA524320:IVA524327 JEW524320:JEW524327 JOS524320:JOS524327 JYO524320:JYO524327 KIK524320:KIK524327 KSG524320:KSG524327 LCC524320:LCC524327 LLY524320:LLY524327 LVU524320:LVU524327 MFQ524320:MFQ524327 MPM524320:MPM524327 MZI524320:MZI524327 NJE524320:NJE524327 NTA524320:NTA524327 OCW524320:OCW524327 OMS524320:OMS524327 OWO524320:OWO524327 PGK524320:PGK524327 PQG524320:PQG524327 QAC524320:QAC524327 QJY524320:QJY524327 QTU524320:QTU524327 RDQ524320:RDQ524327 RNM524320:RNM524327 RXI524320:RXI524327 SHE524320:SHE524327 SRA524320:SRA524327 TAW524320:TAW524327 TKS524320:TKS524327 TUO524320:TUO524327 UEK524320:UEK524327 UOG524320:UOG524327 UYC524320:UYC524327 VHY524320:VHY524327 VRU524320:VRU524327 WBQ524320:WBQ524327 WLM524320:WLM524327 WVI524320:WVI524327 A589856:A589863 IW589856:IW589863 SS589856:SS589863 ACO589856:ACO589863 AMK589856:AMK589863 AWG589856:AWG589863 BGC589856:BGC589863 BPY589856:BPY589863 BZU589856:BZU589863 CJQ589856:CJQ589863 CTM589856:CTM589863 DDI589856:DDI589863 DNE589856:DNE589863 DXA589856:DXA589863 EGW589856:EGW589863 EQS589856:EQS589863 FAO589856:FAO589863 FKK589856:FKK589863 FUG589856:FUG589863 GEC589856:GEC589863 GNY589856:GNY589863 GXU589856:GXU589863 HHQ589856:HHQ589863 HRM589856:HRM589863 IBI589856:IBI589863 ILE589856:ILE589863 IVA589856:IVA589863 JEW589856:JEW589863 JOS589856:JOS589863 JYO589856:JYO589863 KIK589856:KIK589863 KSG589856:KSG589863 LCC589856:LCC589863 LLY589856:LLY589863 LVU589856:LVU589863 MFQ589856:MFQ589863 MPM589856:MPM589863 MZI589856:MZI589863 NJE589856:NJE589863 NTA589856:NTA589863 OCW589856:OCW589863 OMS589856:OMS589863 OWO589856:OWO589863 PGK589856:PGK589863 PQG589856:PQG589863 QAC589856:QAC589863 QJY589856:QJY589863 QTU589856:QTU589863 RDQ589856:RDQ589863 RNM589856:RNM589863 RXI589856:RXI589863 SHE589856:SHE589863 SRA589856:SRA589863 TAW589856:TAW589863 TKS589856:TKS589863 TUO589856:TUO589863 UEK589856:UEK589863 UOG589856:UOG589863 UYC589856:UYC589863 VHY589856:VHY589863 VRU589856:VRU589863 WBQ589856:WBQ589863 WLM589856:WLM589863 WVI589856:WVI589863 A655392:A655399 IW655392:IW655399 SS655392:SS655399 ACO655392:ACO655399 AMK655392:AMK655399 AWG655392:AWG655399 BGC655392:BGC655399 BPY655392:BPY655399 BZU655392:BZU655399 CJQ655392:CJQ655399 CTM655392:CTM655399 DDI655392:DDI655399 DNE655392:DNE655399 DXA655392:DXA655399 EGW655392:EGW655399 EQS655392:EQS655399 FAO655392:FAO655399 FKK655392:FKK655399 FUG655392:FUG655399 GEC655392:GEC655399 GNY655392:GNY655399 GXU655392:GXU655399 HHQ655392:HHQ655399 HRM655392:HRM655399 IBI655392:IBI655399 ILE655392:ILE655399 IVA655392:IVA655399 JEW655392:JEW655399 JOS655392:JOS655399 JYO655392:JYO655399 KIK655392:KIK655399 KSG655392:KSG655399 LCC655392:LCC655399 LLY655392:LLY655399 LVU655392:LVU655399 MFQ655392:MFQ655399 MPM655392:MPM655399 MZI655392:MZI655399 NJE655392:NJE655399 NTA655392:NTA655399 OCW655392:OCW655399 OMS655392:OMS655399 OWO655392:OWO655399 PGK655392:PGK655399 PQG655392:PQG655399 QAC655392:QAC655399 QJY655392:QJY655399 QTU655392:QTU655399 RDQ655392:RDQ655399 RNM655392:RNM655399 RXI655392:RXI655399 SHE655392:SHE655399 SRA655392:SRA655399 TAW655392:TAW655399 TKS655392:TKS655399 TUO655392:TUO655399 UEK655392:UEK655399 UOG655392:UOG655399 UYC655392:UYC655399 VHY655392:VHY655399 VRU655392:VRU655399 WBQ655392:WBQ655399 WLM655392:WLM655399 WVI655392:WVI655399 A720928:A720935 IW720928:IW720935 SS720928:SS720935 ACO720928:ACO720935 AMK720928:AMK720935 AWG720928:AWG720935 BGC720928:BGC720935 BPY720928:BPY720935 BZU720928:BZU720935 CJQ720928:CJQ720935 CTM720928:CTM720935 DDI720928:DDI720935 DNE720928:DNE720935 DXA720928:DXA720935 EGW720928:EGW720935 EQS720928:EQS720935 FAO720928:FAO720935 FKK720928:FKK720935 FUG720928:FUG720935 GEC720928:GEC720935 GNY720928:GNY720935 GXU720928:GXU720935 HHQ720928:HHQ720935 HRM720928:HRM720935 IBI720928:IBI720935 ILE720928:ILE720935 IVA720928:IVA720935 JEW720928:JEW720935 JOS720928:JOS720935 JYO720928:JYO720935 KIK720928:KIK720935 KSG720928:KSG720935 LCC720928:LCC720935 LLY720928:LLY720935 LVU720928:LVU720935 MFQ720928:MFQ720935 MPM720928:MPM720935 MZI720928:MZI720935 NJE720928:NJE720935 NTA720928:NTA720935 OCW720928:OCW720935 OMS720928:OMS720935 OWO720928:OWO720935 PGK720928:PGK720935 PQG720928:PQG720935 QAC720928:QAC720935 QJY720928:QJY720935 QTU720928:QTU720935 RDQ720928:RDQ720935 RNM720928:RNM720935 RXI720928:RXI720935 SHE720928:SHE720935 SRA720928:SRA720935 TAW720928:TAW720935 TKS720928:TKS720935 TUO720928:TUO720935 UEK720928:UEK720935 UOG720928:UOG720935 UYC720928:UYC720935 VHY720928:VHY720935 VRU720928:VRU720935 WBQ720928:WBQ720935 WLM720928:WLM720935 WVI720928:WVI720935 A786464:A786471 IW786464:IW786471 SS786464:SS786471 ACO786464:ACO786471 AMK786464:AMK786471 AWG786464:AWG786471 BGC786464:BGC786471 BPY786464:BPY786471 BZU786464:BZU786471 CJQ786464:CJQ786471 CTM786464:CTM786471 DDI786464:DDI786471 DNE786464:DNE786471 DXA786464:DXA786471 EGW786464:EGW786471 EQS786464:EQS786471 FAO786464:FAO786471 FKK786464:FKK786471 FUG786464:FUG786471 GEC786464:GEC786471 GNY786464:GNY786471 GXU786464:GXU786471 HHQ786464:HHQ786471 HRM786464:HRM786471 IBI786464:IBI786471 ILE786464:ILE786471 IVA786464:IVA786471 JEW786464:JEW786471 JOS786464:JOS786471 JYO786464:JYO786471 KIK786464:KIK786471 KSG786464:KSG786471 LCC786464:LCC786471 LLY786464:LLY786471 LVU786464:LVU786471 MFQ786464:MFQ786471 MPM786464:MPM786471 MZI786464:MZI786471 NJE786464:NJE786471 NTA786464:NTA786471 OCW786464:OCW786471 OMS786464:OMS786471 OWO786464:OWO786471 PGK786464:PGK786471 PQG786464:PQG786471 QAC786464:QAC786471 QJY786464:QJY786471 QTU786464:QTU786471 RDQ786464:RDQ786471 RNM786464:RNM786471 RXI786464:RXI786471 SHE786464:SHE786471 SRA786464:SRA786471 TAW786464:TAW786471 TKS786464:TKS786471 TUO786464:TUO786471 UEK786464:UEK786471 UOG786464:UOG786471 UYC786464:UYC786471 VHY786464:VHY786471 VRU786464:VRU786471 WBQ786464:WBQ786471 WLM786464:WLM786471 WVI786464:WVI786471 A852000:A852007 IW852000:IW852007 SS852000:SS852007 ACO852000:ACO852007 AMK852000:AMK852007 AWG852000:AWG852007 BGC852000:BGC852007 BPY852000:BPY852007 BZU852000:BZU852007 CJQ852000:CJQ852007 CTM852000:CTM852007 DDI852000:DDI852007 DNE852000:DNE852007 DXA852000:DXA852007 EGW852000:EGW852007 EQS852000:EQS852007 FAO852000:FAO852007 FKK852000:FKK852007 FUG852000:FUG852007 GEC852000:GEC852007 GNY852000:GNY852007 GXU852000:GXU852007 HHQ852000:HHQ852007 HRM852000:HRM852007 IBI852000:IBI852007 ILE852000:ILE852007 IVA852000:IVA852007 JEW852000:JEW852007 JOS852000:JOS852007 JYO852000:JYO852007 KIK852000:KIK852007 KSG852000:KSG852007 LCC852000:LCC852007 LLY852000:LLY852007 LVU852000:LVU852007 MFQ852000:MFQ852007 MPM852000:MPM852007 MZI852000:MZI852007 NJE852000:NJE852007 NTA852000:NTA852007 OCW852000:OCW852007 OMS852000:OMS852007 OWO852000:OWO852007 PGK852000:PGK852007 PQG852000:PQG852007 QAC852000:QAC852007 QJY852000:QJY852007 QTU852000:QTU852007 RDQ852000:RDQ852007 RNM852000:RNM852007 RXI852000:RXI852007 SHE852000:SHE852007 SRA852000:SRA852007 TAW852000:TAW852007 TKS852000:TKS852007 TUO852000:TUO852007 UEK852000:UEK852007 UOG852000:UOG852007 UYC852000:UYC852007 VHY852000:VHY852007 VRU852000:VRU852007 WBQ852000:WBQ852007 WLM852000:WLM852007 WVI852000:WVI852007 A917536:A917543 IW917536:IW917543 SS917536:SS917543 ACO917536:ACO917543 AMK917536:AMK917543 AWG917536:AWG917543 BGC917536:BGC917543 BPY917536:BPY917543 BZU917536:BZU917543 CJQ917536:CJQ917543 CTM917536:CTM917543 DDI917536:DDI917543 DNE917536:DNE917543 DXA917536:DXA917543 EGW917536:EGW917543 EQS917536:EQS917543 FAO917536:FAO917543 FKK917536:FKK917543 FUG917536:FUG917543 GEC917536:GEC917543 GNY917536:GNY917543 GXU917536:GXU917543 HHQ917536:HHQ917543 HRM917536:HRM917543 IBI917536:IBI917543 ILE917536:ILE917543 IVA917536:IVA917543 JEW917536:JEW917543 JOS917536:JOS917543 JYO917536:JYO917543 KIK917536:KIK917543 KSG917536:KSG917543 LCC917536:LCC917543 LLY917536:LLY917543 LVU917536:LVU917543 MFQ917536:MFQ917543 MPM917536:MPM917543 MZI917536:MZI917543 NJE917536:NJE917543 NTA917536:NTA917543 OCW917536:OCW917543 OMS917536:OMS917543 OWO917536:OWO917543 PGK917536:PGK917543 PQG917536:PQG917543 QAC917536:QAC917543 QJY917536:QJY917543 QTU917536:QTU917543 RDQ917536:RDQ917543 RNM917536:RNM917543 RXI917536:RXI917543 SHE917536:SHE917543 SRA917536:SRA917543 TAW917536:TAW917543 TKS917536:TKS917543 TUO917536:TUO917543 UEK917536:UEK917543 UOG917536:UOG917543 UYC917536:UYC917543 VHY917536:VHY917543 VRU917536:VRU917543 WBQ917536:WBQ917543 WLM917536:WLM917543 WVI917536:WVI917543 A983072:A983079 IW983072:IW983079 SS983072:SS983079 ACO983072:ACO983079 AMK983072:AMK983079 AWG983072:AWG983079 BGC983072:BGC983079 BPY983072:BPY983079 BZU983072:BZU983079 CJQ983072:CJQ983079 CTM983072:CTM983079 DDI983072:DDI983079 DNE983072:DNE983079 DXA983072:DXA983079 EGW983072:EGW983079 EQS983072:EQS983079 FAO983072:FAO983079 FKK983072:FKK983079 FUG983072:FUG983079 GEC983072:GEC983079 GNY983072:GNY983079 GXU983072:GXU983079 HHQ983072:HHQ983079 HRM983072:HRM983079 IBI983072:IBI983079 ILE983072:ILE983079 IVA983072:IVA983079 JEW983072:JEW983079 JOS983072:JOS983079 JYO983072:JYO983079 KIK983072:KIK983079 KSG983072:KSG983079 LCC983072:LCC983079 LLY983072:LLY983079 LVU983072:LVU983079 MFQ983072:MFQ983079 MPM983072:MPM983079 MZI983072:MZI983079 NJE983072:NJE983079 NTA983072:NTA983079 OCW983072:OCW983079 OMS983072:OMS983079 OWO983072:OWO983079 PGK983072:PGK983079 PQG983072:PQG983079 QAC983072:QAC983079 QJY983072:QJY983079 QTU983072:QTU983079 RDQ983072:RDQ983079 RNM983072:RNM983079 RXI983072:RXI983079 SHE983072:SHE983079 SRA983072:SRA983079 TAW983072:TAW983079 TKS983072:TKS983079 TUO983072:TUO983079 UEK983072:UEK983079 UOG983072:UOG983079 UYC983072:UYC983079 VHY983072:VHY983079 VRU983072:VRU983079 WBQ983072:WBQ983079 WLM983072:WLM983079 A32">
      <formula1>Comportamenti</formula1>
    </dataValidation>
  </dataValidations>
  <pageMargins left="0.7" right="0.7" top="0.75" bottom="0.75" header="0.3" footer="0.3"/>
  <pageSetup paperSize="9" scale="65" orientation="landscape" r:id="rId1"/>
  <legacyDrawing r:id="rId2"/>
  <extLst xmlns:x14="http://schemas.microsoft.com/office/spreadsheetml/2009/9/main">
    <ext uri="{CCE6A557-97BC-4b89-ADB6-D9C93CAAB3DF}">
      <x14:dataValidations xmlns:xm="http://schemas.microsoft.com/office/excel/2006/main" count="2">
        <x14:dataValidation type="list" allowBlank="1" showInputMessage="1" showErrorMessage="1">
          <x14:formula1>
            <xm:f>Foglio1!$A$2:$A$10</xm:f>
          </x14:formula1>
          <xm:sqref>A33:A39</xm:sqref>
        </x14:dataValidation>
        <x14:dataValidation type="list" allowBlank="1" showInputMessage="1" showErrorMessage="1">
          <x14:formula1>
            <xm:f>Foglio1!$B$2:$B$10</xm:f>
          </x14:formula1>
          <xm:sqref>B33:B39</xm:sqref>
        </x14:dataValidation>
      </x14:dataValidations>
    </ext>
  </extLst>
</worksheet>
</file>

<file path=xl/worksheets/sheet22.xml><?xml version="1.0" encoding="utf-8"?>
<worksheet xmlns="http://schemas.openxmlformats.org/spreadsheetml/2006/main" xmlns:r="http://schemas.openxmlformats.org/officeDocument/2006/relationships">
  <dimension ref="A1:K45"/>
  <sheetViews>
    <sheetView workbookViewId="0">
      <selection activeCell="L12" sqref="L12"/>
    </sheetView>
  </sheetViews>
  <sheetFormatPr defaultRowHeight="12.75"/>
  <cols>
    <col min="1" max="1" width="48.5703125" style="83" customWidth="1"/>
    <col min="2" max="2" width="52.5703125" style="83" customWidth="1"/>
    <col min="3" max="3" width="10.140625" style="83" customWidth="1"/>
    <col min="4" max="4" width="8.85546875" style="83" hidden="1" customWidth="1"/>
    <col min="5" max="5" width="9.28515625" style="83" customWidth="1"/>
    <col min="6" max="10" width="16" style="83" customWidth="1"/>
    <col min="11" max="256" width="9.140625" style="83"/>
    <col min="257" max="257" width="42.42578125" style="83" customWidth="1"/>
    <col min="258" max="258" width="46.42578125" style="83" customWidth="1"/>
    <col min="259" max="259" width="10.140625" style="83" customWidth="1"/>
    <col min="260" max="260" width="8.85546875" style="83" customWidth="1"/>
    <col min="261" max="261" width="9.28515625" style="83" customWidth="1"/>
    <col min="262" max="266" width="16" style="83" customWidth="1"/>
    <col min="267" max="512" width="9.140625" style="83"/>
    <col min="513" max="513" width="42.42578125" style="83" customWidth="1"/>
    <col min="514" max="514" width="46.42578125" style="83" customWidth="1"/>
    <col min="515" max="515" width="10.140625" style="83" customWidth="1"/>
    <col min="516" max="516" width="8.85546875" style="83" customWidth="1"/>
    <col min="517" max="517" width="9.28515625" style="83" customWidth="1"/>
    <col min="518" max="522" width="16" style="83" customWidth="1"/>
    <col min="523" max="768" width="9.140625" style="83"/>
    <col min="769" max="769" width="42.42578125" style="83" customWidth="1"/>
    <col min="770" max="770" width="46.42578125" style="83" customWidth="1"/>
    <col min="771" max="771" width="10.140625" style="83" customWidth="1"/>
    <col min="772" max="772" width="8.85546875" style="83" customWidth="1"/>
    <col min="773" max="773" width="9.28515625" style="83" customWidth="1"/>
    <col min="774" max="778" width="16" style="83" customWidth="1"/>
    <col min="779" max="1024" width="9.140625" style="83"/>
    <col min="1025" max="1025" width="42.42578125" style="83" customWidth="1"/>
    <col min="1026" max="1026" width="46.42578125" style="83" customWidth="1"/>
    <col min="1027" max="1027" width="10.140625" style="83" customWidth="1"/>
    <col min="1028" max="1028" width="8.85546875" style="83" customWidth="1"/>
    <col min="1029" max="1029" width="9.28515625" style="83" customWidth="1"/>
    <col min="1030" max="1034" width="16" style="83" customWidth="1"/>
    <col min="1035" max="1280" width="9.140625" style="83"/>
    <col min="1281" max="1281" width="42.42578125" style="83" customWidth="1"/>
    <col min="1282" max="1282" width="46.42578125" style="83" customWidth="1"/>
    <col min="1283" max="1283" width="10.140625" style="83" customWidth="1"/>
    <col min="1284" max="1284" width="8.85546875" style="83" customWidth="1"/>
    <col min="1285" max="1285" width="9.28515625" style="83" customWidth="1"/>
    <col min="1286" max="1290" width="16" style="83" customWidth="1"/>
    <col min="1291" max="1536" width="9.140625" style="83"/>
    <col min="1537" max="1537" width="42.42578125" style="83" customWidth="1"/>
    <col min="1538" max="1538" width="46.42578125" style="83" customWidth="1"/>
    <col min="1539" max="1539" width="10.140625" style="83" customWidth="1"/>
    <col min="1540" max="1540" width="8.85546875" style="83" customWidth="1"/>
    <col min="1541" max="1541" width="9.28515625" style="83" customWidth="1"/>
    <col min="1542" max="1546" width="16" style="83" customWidth="1"/>
    <col min="1547" max="1792" width="9.140625" style="83"/>
    <col min="1793" max="1793" width="42.42578125" style="83" customWidth="1"/>
    <col min="1794" max="1794" width="46.42578125" style="83" customWidth="1"/>
    <col min="1795" max="1795" width="10.140625" style="83" customWidth="1"/>
    <col min="1796" max="1796" width="8.85546875" style="83" customWidth="1"/>
    <col min="1797" max="1797" width="9.28515625" style="83" customWidth="1"/>
    <col min="1798" max="1802" width="16" style="83" customWidth="1"/>
    <col min="1803" max="2048" width="9.140625" style="83"/>
    <col min="2049" max="2049" width="42.42578125" style="83" customWidth="1"/>
    <col min="2050" max="2050" width="46.42578125" style="83" customWidth="1"/>
    <col min="2051" max="2051" width="10.140625" style="83" customWidth="1"/>
    <col min="2052" max="2052" width="8.85546875" style="83" customWidth="1"/>
    <col min="2053" max="2053" width="9.28515625" style="83" customWidth="1"/>
    <col min="2054" max="2058" width="16" style="83" customWidth="1"/>
    <col min="2059" max="2304" width="9.140625" style="83"/>
    <col min="2305" max="2305" width="42.42578125" style="83" customWidth="1"/>
    <col min="2306" max="2306" width="46.42578125" style="83" customWidth="1"/>
    <col min="2307" max="2307" width="10.140625" style="83" customWidth="1"/>
    <col min="2308" max="2308" width="8.85546875" style="83" customWidth="1"/>
    <col min="2309" max="2309" width="9.28515625" style="83" customWidth="1"/>
    <col min="2310" max="2314" width="16" style="83" customWidth="1"/>
    <col min="2315" max="2560" width="9.140625" style="83"/>
    <col min="2561" max="2561" width="42.42578125" style="83" customWidth="1"/>
    <col min="2562" max="2562" width="46.42578125" style="83" customWidth="1"/>
    <col min="2563" max="2563" width="10.140625" style="83" customWidth="1"/>
    <col min="2564" max="2564" width="8.85546875" style="83" customWidth="1"/>
    <col min="2565" max="2565" width="9.28515625" style="83" customWidth="1"/>
    <col min="2566" max="2570" width="16" style="83" customWidth="1"/>
    <col min="2571" max="2816" width="9.140625" style="83"/>
    <col min="2817" max="2817" width="42.42578125" style="83" customWidth="1"/>
    <col min="2818" max="2818" width="46.42578125" style="83" customWidth="1"/>
    <col min="2819" max="2819" width="10.140625" style="83" customWidth="1"/>
    <col min="2820" max="2820" width="8.85546875" style="83" customWidth="1"/>
    <col min="2821" max="2821" width="9.28515625" style="83" customWidth="1"/>
    <col min="2822" max="2826" width="16" style="83" customWidth="1"/>
    <col min="2827" max="3072" width="9.140625" style="83"/>
    <col min="3073" max="3073" width="42.42578125" style="83" customWidth="1"/>
    <col min="3074" max="3074" width="46.42578125" style="83" customWidth="1"/>
    <col min="3075" max="3075" width="10.140625" style="83" customWidth="1"/>
    <col min="3076" max="3076" width="8.85546875" style="83" customWidth="1"/>
    <col min="3077" max="3077" width="9.28515625" style="83" customWidth="1"/>
    <col min="3078" max="3082" width="16" style="83" customWidth="1"/>
    <col min="3083" max="3328" width="9.140625" style="83"/>
    <col min="3329" max="3329" width="42.42578125" style="83" customWidth="1"/>
    <col min="3330" max="3330" width="46.42578125" style="83" customWidth="1"/>
    <col min="3331" max="3331" width="10.140625" style="83" customWidth="1"/>
    <col min="3332" max="3332" width="8.85546875" style="83" customWidth="1"/>
    <col min="3333" max="3333" width="9.28515625" style="83" customWidth="1"/>
    <col min="3334" max="3338" width="16" style="83" customWidth="1"/>
    <col min="3339" max="3584" width="9.140625" style="83"/>
    <col min="3585" max="3585" width="42.42578125" style="83" customWidth="1"/>
    <col min="3586" max="3586" width="46.42578125" style="83" customWidth="1"/>
    <col min="3587" max="3587" width="10.140625" style="83" customWidth="1"/>
    <col min="3588" max="3588" width="8.85546875" style="83" customWidth="1"/>
    <col min="3589" max="3589" width="9.28515625" style="83" customWidth="1"/>
    <col min="3590" max="3594" width="16" style="83" customWidth="1"/>
    <col min="3595" max="3840" width="9.140625" style="83"/>
    <col min="3841" max="3841" width="42.42578125" style="83" customWidth="1"/>
    <col min="3842" max="3842" width="46.42578125" style="83" customWidth="1"/>
    <col min="3843" max="3843" width="10.140625" style="83" customWidth="1"/>
    <col min="3844" max="3844" width="8.85546875" style="83" customWidth="1"/>
    <col min="3845" max="3845" width="9.28515625" style="83" customWidth="1"/>
    <col min="3846" max="3850" width="16" style="83" customWidth="1"/>
    <col min="3851" max="4096" width="9.140625" style="83"/>
    <col min="4097" max="4097" width="42.42578125" style="83" customWidth="1"/>
    <col min="4098" max="4098" width="46.42578125" style="83" customWidth="1"/>
    <col min="4099" max="4099" width="10.140625" style="83" customWidth="1"/>
    <col min="4100" max="4100" width="8.85546875" style="83" customWidth="1"/>
    <col min="4101" max="4101" width="9.28515625" style="83" customWidth="1"/>
    <col min="4102" max="4106" width="16" style="83" customWidth="1"/>
    <col min="4107" max="4352" width="9.140625" style="83"/>
    <col min="4353" max="4353" width="42.42578125" style="83" customWidth="1"/>
    <col min="4354" max="4354" width="46.42578125" style="83" customWidth="1"/>
    <col min="4355" max="4355" width="10.140625" style="83" customWidth="1"/>
    <col min="4356" max="4356" width="8.85546875" style="83" customWidth="1"/>
    <col min="4357" max="4357" width="9.28515625" style="83" customWidth="1"/>
    <col min="4358" max="4362" width="16" style="83" customWidth="1"/>
    <col min="4363" max="4608" width="9.140625" style="83"/>
    <col min="4609" max="4609" width="42.42578125" style="83" customWidth="1"/>
    <col min="4610" max="4610" width="46.42578125" style="83" customWidth="1"/>
    <col min="4611" max="4611" width="10.140625" style="83" customWidth="1"/>
    <col min="4612" max="4612" width="8.85546875" style="83" customWidth="1"/>
    <col min="4613" max="4613" width="9.28515625" style="83" customWidth="1"/>
    <col min="4614" max="4618" width="16" style="83" customWidth="1"/>
    <col min="4619" max="4864" width="9.140625" style="83"/>
    <col min="4865" max="4865" width="42.42578125" style="83" customWidth="1"/>
    <col min="4866" max="4866" width="46.42578125" style="83" customWidth="1"/>
    <col min="4867" max="4867" width="10.140625" style="83" customWidth="1"/>
    <col min="4868" max="4868" width="8.85546875" style="83" customWidth="1"/>
    <col min="4869" max="4869" width="9.28515625" style="83" customWidth="1"/>
    <col min="4870" max="4874" width="16" style="83" customWidth="1"/>
    <col min="4875" max="5120" width="9.140625" style="83"/>
    <col min="5121" max="5121" width="42.42578125" style="83" customWidth="1"/>
    <col min="5122" max="5122" width="46.42578125" style="83" customWidth="1"/>
    <col min="5123" max="5123" width="10.140625" style="83" customWidth="1"/>
    <col min="5124" max="5124" width="8.85546875" style="83" customWidth="1"/>
    <col min="5125" max="5125" width="9.28515625" style="83" customWidth="1"/>
    <col min="5126" max="5130" width="16" style="83" customWidth="1"/>
    <col min="5131" max="5376" width="9.140625" style="83"/>
    <col min="5377" max="5377" width="42.42578125" style="83" customWidth="1"/>
    <col min="5378" max="5378" width="46.42578125" style="83" customWidth="1"/>
    <col min="5379" max="5379" width="10.140625" style="83" customWidth="1"/>
    <col min="5380" max="5380" width="8.85546875" style="83" customWidth="1"/>
    <col min="5381" max="5381" width="9.28515625" style="83" customWidth="1"/>
    <col min="5382" max="5386" width="16" style="83" customWidth="1"/>
    <col min="5387" max="5632" width="9.140625" style="83"/>
    <col min="5633" max="5633" width="42.42578125" style="83" customWidth="1"/>
    <col min="5634" max="5634" width="46.42578125" style="83" customWidth="1"/>
    <col min="5635" max="5635" width="10.140625" style="83" customWidth="1"/>
    <col min="5636" max="5636" width="8.85546875" style="83" customWidth="1"/>
    <col min="5637" max="5637" width="9.28515625" style="83" customWidth="1"/>
    <col min="5638" max="5642" width="16" style="83" customWidth="1"/>
    <col min="5643" max="5888" width="9.140625" style="83"/>
    <col min="5889" max="5889" width="42.42578125" style="83" customWidth="1"/>
    <col min="5890" max="5890" width="46.42578125" style="83" customWidth="1"/>
    <col min="5891" max="5891" width="10.140625" style="83" customWidth="1"/>
    <col min="5892" max="5892" width="8.85546875" style="83" customWidth="1"/>
    <col min="5893" max="5893" width="9.28515625" style="83" customWidth="1"/>
    <col min="5894" max="5898" width="16" style="83" customWidth="1"/>
    <col min="5899" max="6144" width="9.140625" style="83"/>
    <col min="6145" max="6145" width="42.42578125" style="83" customWidth="1"/>
    <col min="6146" max="6146" width="46.42578125" style="83" customWidth="1"/>
    <col min="6147" max="6147" width="10.140625" style="83" customWidth="1"/>
    <col min="6148" max="6148" width="8.85546875" style="83" customWidth="1"/>
    <col min="6149" max="6149" width="9.28515625" style="83" customWidth="1"/>
    <col min="6150" max="6154" width="16" style="83" customWidth="1"/>
    <col min="6155" max="6400" width="9.140625" style="83"/>
    <col min="6401" max="6401" width="42.42578125" style="83" customWidth="1"/>
    <col min="6402" max="6402" width="46.42578125" style="83" customWidth="1"/>
    <col min="6403" max="6403" width="10.140625" style="83" customWidth="1"/>
    <col min="6404" max="6404" width="8.85546875" style="83" customWidth="1"/>
    <col min="6405" max="6405" width="9.28515625" style="83" customWidth="1"/>
    <col min="6406" max="6410" width="16" style="83" customWidth="1"/>
    <col min="6411" max="6656" width="9.140625" style="83"/>
    <col min="6657" max="6657" width="42.42578125" style="83" customWidth="1"/>
    <col min="6658" max="6658" width="46.42578125" style="83" customWidth="1"/>
    <col min="6659" max="6659" width="10.140625" style="83" customWidth="1"/>
    <col min="6660" max="6660" width="8.85546875" style="83" customWidth="1"/>
    <col min="6661" max="6661" width="9.28515625" style="83" customWidth="1"/>
    <col min="6662" max="6666" width="16" style="83" customWidth="1"/>
    <col min="6667" max="6912" width="9.140625" style="83"/>
    <col min="6913" max="6913" width="42.42578125" style="83" customWidth="1"/>
    <col min="6914" max="6914" width="46.42578125" style="83" customWidth="1"/>
    <col min="6915" max="6915" width="10.140625" style="83" customWidth="1"/>
    <col min="6916" max="6916" width="8.85546875" style="83" customWidth="1"/>
    <col min="6917" max="6917" width="9.28515625" style="83" customWidth="1"/>
    <col min="6918" max="6922" width="16" style="83" customWidth="1"/>
    <col min="6923" max="7168" width="9.140625" style="83"/>
    <col min="7169" max="7169" width="42.42578125" style="83" customWidth="1"/>
    <col min="7170" max="7170" width="46.42578125" style="83" customWidth="1"/>
    <col min="7171" max="7171" width="10.140625" style="83" customWidth="1"/>
    <col min="7172" max="7172" width="8.85546875" style="83" customWidth="1"/>
    <col min="7173" max="7173" width="9.28515625" style="83" customWidth="1"/>
    <col min="7174" max="7178" width="16" style="83" customWidth="1"/>
    <col min="7179" max="7424" width="9.140625" style="83"/>
    <col min="7425" max="7425" width="42.42578125" style="83" customWidth="1"/>
    <col min="7426" max="7426" width="46.42578125" style="83" customWidth="1"/>
    <col min="7427" max="7427" width="10.140625" style="83" customWidth="1"/>
    <col min="7428" max="7428" width="8.85546875" style="83" customWidth="1"/>
    <col min="7429" max="7429" width="9.28515625" style="83" customWidth="1"/>
    <col min="7430" max="7434" width="16" style="83" customWidth="1"/>
    <col min="7435" max="7680" width="9.140625" style="83"/>
    <col min="7681" max="7681" width="42.42578125" style="83" customWidth="1"/>
    <col min="7682" max="7682" width="46.42578125" style="83" customWidth="1"/>
    <col min="7683" max="7683" width="10.140625" style="83" customWidth="1"/>
    <col min="7684" max="7684" width="8.85546875" style="83" customWidth="1"/>
    <col min="7685" max="7685" width="9.28515625" style="83" customWidth="1"/>
    <col min="7686" max="7690" width="16" style="83" customWidth="1"/>
    <col min="7691" max="7936" width="9.140625" style="83"/>
    <col min="7937" max="7937" width="42.42578125" style="83" customWidth="1"/>
    <col min="7938" max="7938" width="46.42578125" style="83" customWidth="1"/>
    <col min="7939" max="7939" width="10.140625" style="83" customWidth="1"/>
    <col min="7940" max="7940" width="8.85546875" style="83" customWidth="1"/>
    <col min="7941" max="7941" width="9.28515625" style="83" customWidth="1"/>
    <col min="7942" max="7946" width="16" style="83" customWidth="1"/>
    <col min="7947" max="8192" width="9.140625" style="83"/>
    <col min="8193" max="8193" width="42.42578125" style="83" customWidth="1"/>
    <col min="8194" max="8194" width="46.42578125" style="83" customWidth="1"/>
    <col min="8195" max="8195" width="10.140625" style="83" customWidth="1"/>
    <col min="8196" max="8196" width="8.85546875" style="83" customWidth="1"/>
    <col min="8197" max="8197" width="9.28515625" style="83" customWidth="1"/>
    <col min="8198" max="8202" width="16" style="83" customWidth="1"/>
    <col min="8203" max="8448" width="9.140625" style="83"/>
    <col min="8449" max="8449" width="42.42578125" style="83" customWidth="1"/>
    <col min="8450" max="8450" width="46.42578125" style="83" customWidth="1"/>
    <col min="8451" max="8451" width="10.140625" style="83" customWidth="1"/>
    <col min="8452" max="8452" width="8.85546875" style="83" customWidth="1"/>
    <col min="8453" max="8453" width="9.28515625" style="83" customWidth="1"/>
    <col min="8454" max="8458" width="16" style="83" customWidth="1"/>
    <col min="8459" max="8704" width="9.140625" style="83"/>
    <col min="8705" max="8705" width="42.42578125" style="83" customWidth="1"/>
    <col min="8706" max="8706" width="46.42578125" style="83" customWidth="1"/>
    <col min="8707" max="8707" width="10.140625" style="83" customWidth="1"/>
    <col min="8708" max="8708" width="8.85546875" style="83" customWidth="1"/>
    <col min="8709" max="8709" width="9.28515625" style="83" customWidth="1"/>
    <col min="8710" max="8714" width="16" style="83" customWidth="1"/>
    <col min="8715" max="8960" width="9.140625" style="83"/>
    <col min="8961" max="8961" width="42.42578125" style="83" customWidth="1"/>
    <col min="8962" max="8962" width="46.42578125" style="83" customWidth="1"/>
    <col min="8963" max="8963" width="10.140625" style="83" customWidth="1"/>
    <col min="8964" max="8964" width="8.85546875" style="83" customWidth="1"/>
    <col min="8965" max="8965" width="9.28515625" style="83" customWidth="1"/>
    <col min="8966" max="8970" width="16" style="83" customWidth="1"/>
    <col min="8971" max="9216" width="9.140625" style="83"/>
    <col min="9217" max="9217" width="42.42578125" style="83" customWidth="1"/>
    <col min="9218" max="9218" width="46.42578125" style="83" customWidth="1"/>
    <col min="9219" max="9219" width="10.140625" style="83" customWidth="1"/>
    <col min="9220" max="9220" width="8.85546875" style="83" customWidth="1"/>
    <col min="9221" max="9221" width="9.28515625" style="83" customWidth="1"/>
    <col min="9222" max="9226" width="16" style="83" customWidth="1"/>
    <col min="9227" max="9472" width="9.140625" style="83"/>
    <col min="9473" max="9473" width="42.42578125" style="83" customWidth="1"/>
    <col min="9474" max="9474" width="46.42578125" style="83" customWidth="1"/>
    <col min="9475" max="9475" width="10.140625" style="83" customWidth="1"/>
    <col min="9476" max="9476" width="8.85546875" style="83" customWidth="1"/>
    <col min="9477" max="9477" width="9.28515625" style="83" customWidth="1"/>
    <col min="9478" max="9482" width="16" style="83" customWidth="1"/>
    <col min="9483" max="9728" width="9.140625" style="83"/>
    <col min="9729" max="9729" width="42.42578125" style="83" customWidth="1"/>
    <col min="9730" max="9730" width="46.42578125" style="83" customWidth="1"/>
    <col min="9731" max="9731" width="10.140625" style="83" customWidth="1"/>
    <col min="9732" max="9732" width="8.85546875" style="83" customWidth="1"/>
    <col min="9733" max="9733" width="9.28515625" style="83" customWidth="1"/>
    <col min="9734" max="9738" width="16" style="83" customWidth="1"/>
    <col min="9739" max="9984" width="9.140625" style="83"/>
    <col min="9985" max="9985" width="42.42578125" style="83" customWidth="1"/>
    <col min="9986" max="9986" width="46.42578125" style="83" customWidth="1"/>
    <col min="9987" max="9987" width="10.140625" style="83" customWidth="1"/>
    <col min="9988" max="9988" width="8.85546875" style="83" customWidth="1"/>
    <col min="9989" max="9989" width="9.28515625" style="83" customWidth="1"/>
    <col min="9990" max="9994" width="16" style="83" customWidth="1"/>
    <col min="9995" max="10240" width="9.140625" style="83"/>
    <col min="10241" max="10241" width="42.42578125" style="83" customWidth="1"/>
    <col min="10242" max="10242" width="46.42578125" style="83" customWidth="1"/>
    <col min="10243" max="10243" width="10.140625" style="83" customWidth="1"/>
    <col min="10244" max="10244" width="8.85546875" style="83" customWidth="1"/>
    <col min="10245" max="10245" width="9.28515625" style="83" customWidth="1"/>
    <col min="10246" max="10250" width="16" style="83" customWidth="1"/>
    <col min="10251" max="10496" width="9.140625" style="83"/>
    <col min="10497" max="10497" width="42.42578125" style="83" customWidth="1"/>
    <col min="10498" max="10498" width="46.42578125" style="83" customWidth="1"/>
    <col min="10499" max="10499" width="10.140625" style="83" customWidth="1"/>
    <col min="10500" max="10500" width="8.85546875" style="83" customWidth="1"/>
    <col min="10501" max="10501" width="9.28515625" style="83" customWidth="1"/>
    <col min="10502" max="10506" width="16" style="83" customWidth="1"/>
    <col min="10507" max="10752" width="9.140625" style="83"/>
    <col min="10753" max="10753" width="42.42578125" style="83" customWidth="1"/>
    <col min="10754" max="10754" width="46.42578125" style="83" customWidth="1"/>
    <col min="10755" max="10755" width="10.140625" style="83" customWidth="1"/>
    <col min="10756" max="10756" width="8.85546875" style="83" customWidth="1"/>
    <col min="10757" max="10757" width="9.28515625" style="83" customWidth="1"/>
    <col min="10758" max="10762" width="16" style="83" customWidth="1"/>
    <col min="10763" max="11008" width="9.140625" style="83"/>
    <col min="11009" max="11009" width="42.42578125" style="83" customWidth="1"/>
    <col min="11010" max="11010" width="46.42578125" style="83" customWidth="1"/>
    <col min="11011" max="11011" width="10.140625" style="83" customWidth="1"/>
    <col min="11012" max="11012" width="8.85546875" style="83" customWidth="1"/>
    <col min="11013" max="11013" width="9.28515625" style="83" customWidth="1"/>
    <col min="11014" max="11018" width="16" style="83" customWidth="1"/>
    <col min="11019" max="11264" width="9.140625" style="83"/>
    <col min="11265" max="11265" width="42.42578125" style="83" customWidth="1"/>
    <col min="11266" max="11266" width="46.42578125" style="83" customWidth="1"/>
    <col min="11267" max="11267" width="10.140625" style="83" customWidth="1"/>
    <col min="11268" max="11268" width="8.85546875" style="83" customWidth="1"/>
    <col min="11269" max="11269" width="9.28515625" style="83" customWidth="1"/>
    <col min="11270" max="11274" width="16" style="83" customWidth="1"/>
    <col min="11275" max="11520" width="9.140625" style="83"/>
    <col min="11521" max="11521" width="42.42578125" style="83" customWidth="1"/>
    <col min="11522" max="11522" width="46.42578125" style="83" customWidth="1"/>
    <col min="11523" max="11523" width="10.140625" style="83" customWidth="1"/>
    <col min="11524" max="11524" width="8.85546875" style="83" customWidth="1"/>
    <col min="11525" max="11525" width="9.28515625" style="83" customWidth="1"/>
    <col min="11526" max="11530" width="16" style="83" customWidth="1"/>
    <col min="11531" max="11776" width="9.140625" style="83"/>
    <col min="11777" max="11777" width="42.42578125" style="83" customWidth="1"/>
    <col min="11778" max="11778" width="46.42578125" style="83" customWidth="1"/>
    <col min="11779" max="11779" width="10.140625" style="83" customWidth="1"/>
    <col min="11780" max="11780" width="8.85546875" style="83" customWidth="1"/>
    <col min="11781" max="11781" width="9.28515625" style="83" customWidth="1"/>
    <col min="11782" max="11786" width="16" style="83" customWidth="1"/>
    <col min="11787" max="12032" width="9.140625" style="83"/>
    <col min="12033" max="12033" width="42.42578125" style="83" customWidth="1"/>
    <col min="12034" max="12034" width="46.42578125" style="83" customWidth="1"/>
    <col min="12035" max="12035" width="10.140625" style="83" customWidth="1"/>
    <col min="12036" max="12036" width="8.85546875" style="83" customWidth="1"/>
    <col min="12037" max="12037" width="9.28515625" style="83" customWidth="1"/>
    <col min="12038" max="12042" width="16" style="83" customWidth="1"/>
    <col min="12043" max="12288" width="9.140625" style="83"/>
    <col min="12289" max="12289" width="42.42578125" style="83" customWidth="1"/>
    <col min="12290" max="12290" width="46.42578125" style="83" customWidth="1"/>
    <col min="12291" max="12291" width="10.140625" style="83" customWidth="1"/>
    <col min="12292" max="12292" width="8.85546875" style="83" customWidth="1"/>
    <col min="12293" max="12293" width="9.28515625" style="83" customWidth="1"/>
    <col min="12294" max="12298" width="16" style="83" customWidth="1"/>
    <col min="12299" max="12544" width="9.140625" style="83"/>
    <col min="12545" max="12545" width="42.42578125" style="83" customWidth="1"/>
    <col min="12546" max="12546" width="46.42578125" style="83" customWidth="1"/>
    <col min="12547" max="12547" width="10.140625" style="83" customWidth="1"/>
    <col min="12548" max="12548" width="8.85546875" style="83" customWidth="1"/>
    <col min="12549" max="12549" width="9.28515625" style="83" customWidth="1"/>
    <col min="12550" max="12554" width="16" style="83" customWidth="1"/>
    <col min="12555" max="12800" width="9.140625" style="83"/>
    <col min="12801" max="12801" width="42.42578125" style="83" customWidth="1"/>
    <col min="12802" max="12802" width="46.42578125" style="83" customWidth="1"/>
    <col min="12803" max="12803" width="10.140625" style="83" customWidth="1"/>
    <col min="12804" max="12804" width="8.85546875" style="83" customWidth="1"/>
    <col min="12805" max="12805" width="9.28515625" style="83" customWidth="1"/>
    <col min="12806" max="12810" width="16" style="83" customWidth="1"/>
    <col min="12811" max="13056" width="9.140625" style="83"/>
    <col min="13057" max="13057" width="42.42578125" style="83" customWidth="1"/>
    <col min="13058" max="13058" width="46.42578125" style="83" customWidth="1"/>
    <col min="13059" max="13059" width="10.140625" style="83" customWidth="1"/>
    <col min="13060" max="13060" width="8.85546875" style="83" customWidth="1"/>
    <col min="13061" max="13061" width="9.28515625" style="83" customWidth="1"/>
    <col min="13062" max="13066" width="16" style="83" customWidth="1"/>
    <col min="13067" max="13312" width="9.140625" style="83"/>
    <col min="13313" max="13313" width="42.42578125" style="83" customWidth="1"/>
    <col min="13314" max="13314" width="46.42578125" style="83" customWidth="1"/>
    <col min="13315" max="13315" width="10.140625" style="83" customWidth="1"/>
    <col min="13316" max="13316" width="8.85546875" style="83" customWidth="1"/>
    <col min="13317" max="13317" width="9.28515625" style="83" customWidth="1"/>
    <col min="13318" max="13322" width="16" style="83" customWidth="1"/>
    <col min="13323" max="13568" width="9.140625" style="83"/>
    <col min="13569" max="13569" width="42.42578125" style="83" customWidth="1"/>
    <col min="13570" max="13570" width="46.42578125" style="83" customWidth="1"/>
    <col min="13571" max="13571" width="10.140625" style="83" customWidth="1"/>
    <col min="13572" max="13572" width="8.85546875" style="83" customWidth="1"/>
    <col min="13573" max="13573" width="9.28515625" style="83" customWidth="1"/>
    <col min="13574" max="13578" width="16" style="83" customWidth="1"/>
    <col min="13579" max="13824" width="9.140625" style="83"/>
    <col min="13825" max="13825" width="42.42578125" style="83" customWidth="1"/>
    <col min="13826" max="13826" width="46.42578125" style="83" customWidth="1"/>
    <col min="13827" max="13827" width="10.140625" style="83" customWidth="1"/>
    <col min="13828" max="13828" width="8.85546875" style="83" customWidth="1"/>
    <col min="13829" max="13829" width="9.28515625" style="83" customWidth="1"/>
    <col min="13830" max="13834" width="16" style="83" customWidth="1"/>
    <col min="13835" max="14080" width="9.140625" style="83"/>
    <col min="14081" max="14081" width="42.42578125" style="83" customWidth="1"/>
    <col min="14082" max="14082" width="46.42578125" style="83" customWidth="1"/>
    <col min="14083" max="14083" width="10.140625" style="83" customWidth="1"/>
    <col min="14084" max="14084" width="8.85546875" style="83" customWidth="1"/>
    <col min="14085" max="14085" width="9.28515625" style="83" customWidth="1"/>
    <col min="14086" max="14090" width="16" style="83" customWidth="1"/>
    <col min="14091" max="14336" width="9.140625" style="83"/>
    <col min="14337" max="14337" width="42.42578125" style="83" customWidth="1"/>
    <col min="14338" max="14338" width="46.42578125" style="83" customWidth="1"/>
    <col min="14339" max="14339" width="10.140625" style="83" customWidth="1"/>
    <col min="14340" max="14340" width="8.85546875" style="83" customWidth="1"/>
    <col min="14341" max="14341" width="9.28515625" style="83" customWidth="1"/>
    <col min="14342" max="14346" width="16" style="83" customWidth="1"/>
    <col min="14347" max="14592" width="9.140625" style="83"/>
    <col min="14593" max="14593" width="42.42578125" style="83" customWidth="1"/>
    <col min="14594" max="14594" width="46.42578125" style="83" customWidth="1"/>
    <col min="14595" max="14595" width="10.140625" style="83" customWidth="1"/>
    <col min="14596" max="14596" width="8.85546875" style="83" customWidth="1"/>
    <col min="14597" max="14597" width="9.28515625" style="83" customWidth="1"/>
    <col min="14598" max="14602" width="16" style="83" customWidth="1"/>
    <col min="14603" max="14848" width="9.140625" style="83"/>
    <col min="14849" max="14849" width="42.42578125" style="83" customWidth="1"/>
    <col min="14850" max="14850" width="46.42578125" style="83" customWidth="1"/>
    <col min="14851" max="14851" width="10.140625" style="83" customWidth="1"/>
    <col min="14852" max="14852" width="8.85546875" style="83" customWidth="1"/>
    <col min="14853" max="14853" width="9.28515625" style="83" customWidth="1"/>
    <col min="14854" max="14858" width="16" style="83" customWidth="1"/>
    <col min="14859" max="15104" width="9.140625" style="83"/>
    <col min="15105" max="15105" width="42.42578125" style="83" customWidth="1"/>
    <col min="15106" max="15106" width="46.42578125" style="83" customWidth="1"/>
    <col min="15107" max="15107" width="10.140625" style="83" customWidth="1"/>
    <col min="15108" max="15108" width="8.85546875" style="83" customWidth="1"/>
    <col min="15109" max="15109" width="9.28515625" style="83" customWidth="1"/>
    <col min="15110" max="15114" width="16" style="83" customWidth="1"/>
    <col min="15115" max="15360" width="9.140625" style="83"/>
    <col min="15361" max="15361" width="42.42578125" style="83" customWidth="1"/>
    <col min="15362" max="15362" width="46.42578125" style="83" customWidth="1"/>
    <col min="15363" max="15363" width="10.140625" style="83" customWidth="1"/>
    <col min="15364" max="15364" width="8.85546875" style="83" customWidth="1"/>
    <col min="15365" max="15365" width="9.28515625" style="83" customWidth="1"/>
    <col min="15366" max="15370" width="16" style="83" customWidth="1"/>
    <col min="15371" max="15616" width="9.140625" style="83"/>
    <col min="15617" max="15617" width="42.42578125" style="83" customWidth="1"/>
    <col min="15618" max="15618" width="46.42578125" style="83" customWidth="1"/>
    <col min="15619" max="15619" width="10.140625" style="83" customWidth="1"/>
    <col min="15620" max="15620" width="8.85546875" style="83" customWidth="1"/>
    <col min="15621" max="15621" width="9.28515625" style="83" customWidth="1"/>
    <col min="15622" max="15626" width="16" style="83" customWidth="1"/>
    <col min="15627" max="15872" width="9.140625" style="83"/>
    <col min="15873" max="15873" width="42.42578125" style="83" customWidth="1"/>
    <col min="15874" max="15874" width="46.42578125" style="83" customWidth="1"/>
    <col min="15875" max="15875" width="10.140625" style="83" customWidth="1"/>
    <col min="15876" max="15876" width="8.85546875" style="83" customWidth="1"/>
    <col min="15877" max="15877" width="9.28515625" style="83" customWidth="1"/>
    <col min="15878" max="15882" width="16" style="83" customWidth="1"/>
    <col min="15883" max="16128" width="9.140625" style="83"/>
    <col min="16129" max="16129" width="42.42578125" style="83" customWidth="1"/>
    <col min="16130" max="16130" width="46.42578125" style="83" customWidth="1"/>
    <col min="16131" max="16131" width="10.140625" style="83" customWidth="1"/>
    <col min="16132" max="16132" width="8.85546875" style="83" customWidth="1"/>
    <col min="16133" max="16133" width="9.28515625" style="83" customWidth="1"/>
    <col min="16134" max="16138" width="16" style="83" customWidth="1"/>
    <col min="16139" max="16384" width="9.140625" style="83"/>
  </cols>
  <sheetData>
    <row r="1" spans="1:10" s="67" customFormat="1" ht="21.75" customHeight="1">
      <c r="A1" s="605" t="str">
        <f>'Elenco P.I.'!B2</f>
        <v>Comune di Arborea</v>
      </c>
      <c r="B1" s="606"/>
      <c r="C1" s="606"/>
      <c r="D1" s="606"/>
      <c r="E1" s="606"/>
      <c r="F1" s="606"/>
      <c r="G1" s="606"/>
      <c r="H1" s="606"/>
      <c r="I1" s="606"/>
      <c r="J1" s="607"/>
    </row>
    <row r="2" spans="1:10" s="67" customFormat="1" ht="19.5" customHeight="1">
      <c r="A2" s="68" t="s">
        <v>0</v>
      </c>
      <c r="B2" s="69"/>
      <c r="C2" s="70"/>
      <c r="D2" s="70"/>
      <c r="E2" s="70"/>
      <c r="F2" s="71" t="s">
        <v>225</v>
      </c>
      <c r="G2" s="71" t="s">
        <v>226</v>
      </c>
      <c r="H2" s="70"/>
      <c r="I2" s="71" t="s">
        <v>227</v>
      </c>
      <c r="J2" s="72"/>
    </row>
    <row r="3" spans="1:10" s="67" customFormat="1" ht="19.5" customHeight="1">
      <c r="A3" s="68" t="s">
        <v>228</v>
      </c>
      <c r="B3" s="73"/>
      <c r="C3" s="70"/>
      <c r="D3" s="70"/>
      <c r="E3" s="70"/>
      <c r="F3" s="74"/>
      <c r="G3" s="74"/>
      <c r="H3" s="70"/>
      <c r="I3" s="75">
        <v>2021</v>
      </c>
      <c r="J3" s="72"/>
    </row>
    <row r="4" spans="1:10" s="67" customFormat="1" ht="19.5" customHeight="1">
      <c r="A4" s="68" t="s">
        <v>229</v>
      </c>
      <c r="B4" s="76"/>
      <c r="C4" s="70"/>
      <c r="D4" s="70"/>
      <c r="E4" s="70"/>
      <c r="F4" s="70"/>
      <c r="G4" s="70"/>
      <c r="H4" s="70"/>
      <c r="I4" s="70"/>
      <c r="J4" s="72"/>
    </row>
    <row r="5" spans="1:10" ht="9.75" customHeight="1">
      <c r="A5" s="77"/>
      <c r="B5" s="78"/>
      <c r="C5" s="79"/>
      <c r="D5" s="79"/>
      <c r="E5" s="79"/>
      <c r="F5" s="79"/>
      <c r="G5" s="80"/>
      <c r="H5" s="81"/>
      <c r="I5" s="81"/>
      <c r="J5" s="82"/>
    </row>
    <row r="6" spans="1:10" ht="12.75" customHeight="1">
      <c r="A6" s="608" t="s">
        <v>230</v>
      </c>
      <c r="B6" s="608"/>
      <c r="C6" s="608"/>
      <c r="D6" s="608"/>
      <c r="E6" s="608"/>
      <c r="F6" s="610" t="s">
        <v>231</v>
      </c>
      <c r="G6" s="610"/>
      <c r="H6" s="610"/>
      <c r="I6" s="610"/>
      <c r="J6" s="610"/>
    </row>
    <row r="7" spans="1:10" ht="15.75" customHeight="1">
      <c r="A7" s="609"/>
      <c r="B7" s="609"/>
      <c r="C7" s="609"/>
      <c r="D7" s="609"/>
      <c r="E7" s="609"/>
      <c r="F7" s="401">
        <v>1</v>
      </c>
      <c r="G7" s="401">
        <v>2</v>
      </c>
      <c r="H7" s="401">
        <v>3</v>
      </c>
      <c r="I7" s="401">
        <v>4</v>
      </c>
      <c r="J7" s="401">
        <v>5</v>
      </c>
    </row>
    <row r="8" spans="1:10" ht="15.75" customHeight="1">
      <c r="A8" s="609"/>
      <c r="B8" s="609"/>
      <c r="C8" s="609"/>
      <c r="D8" s="609"/>
      <c r="E8" s="609"/>
      <c r="F8" s="85" t="s">
        <v>232</v>
      </c>
      <c r="G8" s="85" t="s">
        <v>233</v>
      </c>
      <c r="H8" s="86" t="s">
        <v>234</v>
      </c>
      <c r="I8" s="86" t="s">
        <v>235</v>
      </c>
      <c r="J8" s="86" t="s">
        <v>236</v>
      </c>
    </row>
    <row r="9" spans="1:10" ht="4.5" customHeight="1">
      <c r="A9" s="611"/>
      <c r="B9" s="611"/>
      <c r="C9" s="611"/>
      <c r="D9" s="611"/>
      <c r="E9" s="611"/>
      <c r="F9" s="611"/>
      <c r="G9" s="611"/>
      <c r="H9" s="611"/>
      <c r="I9" s="611"/>
      <c r="J9" s="611"/>
    </row>
    <row r="10" spans="1:10" ht="32.25" customHeight="1">
      <c r="A10" s="87" t="s">
        <v>237</v>
      </c>
      <c r="B10" s="87" t="s">
        <v>238</v>
      </c>
      <c r="C10" s="88" t="s">
        <v>239</v>
      </c>
      <c r="D10" s="88" t="s">
        <v>240</v>
      </c>
      <c r="E10" s="88" t="s">
        <v>241</v>
      </c>
      <c r="F10" s="88" t="s">
        <v>242</v>
      </c>
      <c r="G10" s="88" t="s">
        <v>57</v>
      </c>
      <c r="H10" s="88" t="s">
        <v>243</v>
      </c>
      <c r="I10" s="88" t="s">
        <v>244</v>
      </c>
      <c r="J10" s="88" t="s">
        <v>245</v>
      </c>
    </row>
    <row r="11" spans="1:10" ht="84" customHeight="1">
      <c r="A11" s="89" t="str">
        <f>Tecnico!B16</f>
        <v>Assicurare un'efficace acquisizione, gestione e programmazione delle risorse finanziarie dell'ente al fine di garantire la qualità dei servizi svolti e il rispetto dei piani e dei programmi della politica</v>
      </c>
      <c r="B11" s="90"/>
      <c r="C11" s="91"/>
      <c r="D11" s="92">
        <f t="shared" ref="D11:D20" si="0">E11/100</f>
        <v>0</v>
      </c>
      <c r="E11" s="93"/>
      <c r="F11" s="94" t="str">
        <f>IF(E11&lt;=20,"X","")</f>
        <v>X</v>
      </c>
      <c r="G11" s="94" t="str">
        <f>IF(AND(E11&gt;20,E11&lt;=50),"X","")</f>
        <v/>
      </c>
      <c r="H11" s="94" t="str">
        <f>IF(AND(E11&gt;50,E11&lt;=70),"X","")</f>
        <v/>
      </c>
      <c r="I11" s="94" t="str">
        <f>IF(AND(E11&gt;70,E11&lt;=90),"X","")</f>
        <v/>
      </c>
      <c r="J11" s="94" t="str">
        <f>IF(AND(E11&gt;90,E11&lt;=100),"X","")</f>
        <v/>
      </c>
    </row>
    <row r="12" spans="1:10" ht="104.25" customHeight="1">
      <c r="A12" s="89" t="str">
        <f>Tecnico!B17</f>
        <v>Attuazione delle misure previste dalla normativa  e del PTPC dell'ente in materia di Anticorruzione</v>
      </c>
      <c r="B12" s="96"/>
      <c r="C12" s="91"/>
      <c r="D12" s="92">
        <f t="shared" si="0"/>
        <v>0</v>
      </c>
      <c r="E12" s="93"/>
      <c r="F12" s="94" t="str">
        <f t="shared" ref="F12:F20" si="1">IF(E12&lt;=20,"X","")</f>
        <v>X</v>
      </c>
      <c r="G12" s="94" t="str">
        <f t="shared" ref="G12:G20" si="2">IF(AND(E12&gt;20,E12&lt;=50),"X","")</f>
        <v/>
      </c>
      <c r="H12" s="94" t="str">
        <f t="shared" ref="H12:H20" si="3">IF(AND(E12&gt;50,E12&lt;=70),"X","")</f>
        <v/>
      </c>
      <c r="I12" s="94" t="str">
        <f t="shared" ref="I12:I20" si="4">IF(AND(E12&gt;70,E12&lt;=90),"X","")</f>
        <v/>
      </c>
      <c r="J12" s="94" t="str">
        <f t="shared" ref="J12:J20" si="5">IF(AND(E12&gt;90,E12&lt;=100),"X","")</f>
        <v/>
      </c>
    </row>
    <row r="13" spans="1:10" ht="68.25" customHeight="1">
      <c r="A13" s="89" t="str">
        <f>Tecnico!B18</f>
        <v xml:space="preserve">Attuazione delle misure previste dalla normativa  dell'ente in materia di trasparenza </v>
      </c>
      <c r="B13" s="96"/>
      <c r="C13" s="93"/>
      <c r="D13" s="92">
        <f t="shared" si="0"/>
        <v>0</v>
      </c>
      <c r="E13" s="93"/>
      <c r="F13" s="94" t="str">
        <f t="shared" si="1"/>
        <v>X</v>
      </c>
      <c r="G13" s="94" t="str">
        <f t="shared" si="2"/>
        <v/>
      </c>
      <c r="H13" s="94" t="str">
        <f t="shared" si="3"/>
        <v/>
      </c>
      <c r="I13" s="94" t="str">
        <f t="shared" si="4"/>
        <v/>
      </c>
      <c r="J13" s="94" t="str">
        <f t="shared" si="5"/>
        <v/>
      </c>
    </row>
    <row r="14" spans="1:10" ht="75" customHeight="1">
      <c r="A14" s="89" t="str">
        <f>Tecnico!B19</f>
        <v>Assicurare un elevato standard degli atti amministrativi finalizzato a garantire la legittimità, regolarità e correttezza dell’azione amministrativa nonche di regolarità contabile degli atti mediante l'attuazione dei controlli cosi come previsto nel numero e con le modalità programmate nel regolamento sui controlli interni adottato dall'ente.</v>
      </c>
      <c r="B14" s="96"/>
      <c r="C14" s="93"/>
      <c r="D14" s="92">
        <f t="shared" si="0"/>
        <v>0</v>
      </c>
      <c r="E14" s="93"/>
      <c r="F14" s="94" t="str">
        <f t="shared" si="1"/>
        <v>X</v>
      </c>
      <c r="G14" s="94" t="str">
        <f t="shared" si="2"/>
        <v/>
      </c>
      <c r="H14" s="94" t="str">
        <f t="shared" si="3"/>
        <v/>
      </c>
      <c r="I14" s="94" t="str">
        <f t="shared" si="4"/>
        <v/>
      </c>
      <c r="J14" s="94" t="str">
        <f t="shared" si="5"/>
        <v/>
      </c>
    </row>
    <row r="15" spans="1:10" ht="80.25" customHeight="1">
      <c r="A15" s="89" t="str">
        <f>Tecnico!B20</f>
        <v>Informatizzazione</v>
      </c>
      <c r="B15" s="96"/>
      <c r="C15" s="93"/>
      <c r="D15" s="92">
        <f t="shared" si="0"/>
        <v>0</v>
      </c>
      <c r="E15" s="93"/>
      <c r="F15" s="94" t="str">
        <f t="shared" si="1"/>
        <v>X</v>
      </c>
      <c r="G15" s="94" t="str">
        <f t="shared" si="2"/>
        <v/>
      </c>
      <c r="H15" s="94" t="str">
        <f t="shared" si="3"/>
        <v/>
      </c>
      <c r="I15" s="94" t="str">
        <f t="shared" si="4"/>
        <v/>
      </c>
      <c r="J15" s="94" t="str">
        <f t="shared" si="5"/>
        <v/>
      </c>
    </row>
    <row r="16" spans="1:10" ht="89.25" hidden="1" customHeight="1">
      <c r="A16" s="89">
        <f>Tecnico!B21</f>
        <v>0</v>
      </c>
      <c r="B16" s="96"/>
      <c r="C16" s="93"/>
      <c r="D16" s="92">
        <f t="shared" si="0"/>
        <v>0</v>
      </c>
      <c r="E16" s="93"/>
      <c r="F16" s="94" t="str">
        <f t="shared" si="1"/>
        <v>X</v>
      </c>
      <c r="G16" s="94" t="str">
        <f t="shared" si="2"/>
        <v/>
      </c>
      <c r="H16" s="94" t="str">
        <f t="shared" si="3"/>
        <v/>
      </c>
      <c r="I16" s="94" t="str">
        <f t="shared" si="4"/>
        <v/>
      </c>
      <c r="J16" s="94" t="str">
        <f t="shared" si="5"/>
        <v/>
      </c>
    </row>
    <row r="17" spans="1:10" ht="78" hidden="1" customHeight="1">
      <c r="A17" s="89">
        <f>Tecnico!B22</f>
        <v>0</v>
      </c>
      <c r="B17" s="89"/>
      <c r="C17" s="93"/>
      <c r="D17" s="92">
        <f t="shared" si="0"/>
        <v>0</v>
      </c>
      <c r="E17" s="93"/>
      <c r="F17" s="94" t="str">
        <f t="shared" si="1"/>
        <v>X</v>
      </c>
      <c r="G17" s="94" t="str">
        <f t="shared" si="2"/>
        <v/>
      </c>
      <c r="H17" s="94" t="str">
        <f t="shared" si="3"/>
        <v/>
      </c>
      <c r="I17" s="94" t="str">
        <f t="shared" si="4"/>
        <v/>
      </c>
      <c r="J17" s="94" t="str">
        <f t="shared" si="5"/>
        <v/>
      </c>
    </row>
    <row r="18" spans="1:10" ht="26.25" hidden="1" customHeight="1">
      <c r="A18" s="89">
        <f>Tecnico!B23</f>
        <v>0</v>
      </c>
      <c r="B18" s="96"/>
      <c r="C18" s="93"/>
      <c r="D18" s="92">
        <f t="shared" si="0"/>
        <v>0</v>
      </c>
      <c r="E18" s="93"/>
      <c r="F18" s="94" t="str">
        <f t="shared" si="1"/>
        <v>X</v>
      </c>
      <c r="G18" s="94" t="str">
        <f t="shared" si="2"/>
        <v/>
      </c>
      <c r="H18" s="94" t="str">
        <f t="shared" si="3"/>
        <v/>
      </c>
      <c r="I18" s="94" t="str">
        <f t="shared" si="4"/>
        <v/>
      </c>
      <c r="J18" s="94" t="str">
        <f t="shared" si="5"/>
        <v/>
      </c>
    </row>
    <row r="19" spans="1:10" ht="26.25" hidden="1" customHeight="1">
      <c r="A19" s="89">
        <f>Tecnico!B24</f>
        <v>0</v>
      </c>
      <c r="B19" s="96"/>
      <c r="C19" s="93"/>
      <c r="D19" s="92">
        <f t="shared" si="0"/>
        <v>0</v>
      </c>
      <c r="E19" s="93"/>
      <c r="F19" s="94" t="str">
        <f t="shared" si="1"/>
        <v>X</v>
      </c>
      <c r="G19" s="94" t="str">
        <f t="shared" si="2"/>
        <v/>
      </c>
      <c r="H19" s="94" t="str">
        <f t="shared" si="3"/>
        <v/>
      </c>
      <c r="I19" s="94" t="str">
        <f t="shared" si="4"/>
        <v/>
      </c>
      <c r="J19" s="94" t="str">
        <f t="shared" si="5"/>
        <v/>
      </c>
    </row>
    <row r="20" spans="1:10" ht="26.25" hidden="1" customHeight="1">
      <c r="A20" s="89">
        <f>Tecnico!B25</f>
        <v>0</v>
      </c>
      <c r="B20" s="96"/>
      <c r="C20" s="93"/>
      <c r="D20" s="92">
        <f t="shared" si="0"/>
        <v>0</v>
      </c>
      <c r="E20" s="93"/>
      <c r="F20" s="94" t="str">
        <f t="shared" si="1"/>
        <v>X</v>
      </c>
      <c r="G20" s="94" t="str">
        <f t="shared" si="2"/>
        <v/>
      </c>
      <c r="H20" s="94" t="str">
        <f t="shared" si="3"/>
        <v/>
      </c>
      <c r="I20" s="94" t="str">
        <f t="shared" si="4"/>
        <v/>
      </c>
      <c r="J20" s="94" t="str">
        <f t="shared" si="5"/>
        <v/>
      </c>
    </row>
    <row r="21" spans="1:10">
      <c r="A21" s="97" t="s">
        <v>246</v>
      </c>
      <c r="B21" s="98" t="str">
        <f>IF(C21=60,"Pesatura Adeguata","Pesatura Inadeguata")</f>
        <v>Pesatura Inadeguata</v>
      </c>
      <c r="C21" s="99">
        <f>SUM(C11:C20)</f>
        <v>0</v>
      </c>
      <c r="D21" s="99"/>
      <c r="E21" s="100" t="e">
        <f>SUM(G21:J21)/C21</f>
        <v>#DIV/0!</v>
      </c>
      <c r="F21" s="101"/>
      <c r="G21" s="102">
        <f>IF(G11="x",C11*D11)+IF(G12="x",C12*D12)+IF(G13="x",C13*D13)+IF(G14="x",C14*D14)+IF(G15="x",C15*D15)+IF(G16="x",C16*D16)+IF(G17="x",C17*D17)+IF(G18="x",C18*D18)+IF(G19="x",C19*D19)+IF(G20="x",C20*D20)</f>
        <v>0</v>
      </c>
      <c r="H21" s="102">
        <f>IF(H11="x",C11*D11)+IF(H12="x",C12*D12)+IF(H13="x",C13*D13)+IF(H14="x",C14*D14)+IF(H15="x",C15*D15)+IF(H16="x",C16*D16)+IF(H17="x",C17*D17)+IF(H18="x",C18*D18)+IF(H19="x",C19*D19)+IF(H20="x",C20*D20)</f>
        <v>0</v>
      </c>
      <c r="I21" s="102">
        <f>IF(I11="x",C11*D11)+IF(I12="x",C12*D12)+IF(I13="x",C13*D13)+IF(I14="x",C14*D14)+IF(I15="x",C15*D15)+IF(I16="x",C16*D16)+IF(I17="x",C17*D17)+IF(I18="x",C18*D18)+IF(I19="x",C19*D19)+IF(I20="x",C20*D20)</f>
        <v>0</v>
      </c>
      <c r="J21" s="102">
        <f>IF(J11="x",C11*D11)+IF(J12="x",C12*D12)+IF(J13="x",C13*D13)+IF(J14="x",C14*D14)+IF(J15="x",C15*D15)+IF(J16="x",C16*D16)+IF(J17="x",C17*D17)+IF(J18="x",C18*D18)+IF(J19="x",C19*D19)+IF(J19="x",C19*D19)</f>
        <v>0</v>
      </c>
    </row>
    <row r="22" spans="1:10" ht="3" customHeight="1">
      <c r="A22" s="611"/>
      <c r="B22" s="612"/>
      <c r="C22" s="612"/>
      <c r="D22" s="402"/>
      <c r="E22" s="611"/>
      <c r="F22" s="612"/>
      <c r="G22" s="612"/>
      <c r="H22" s="611"/>
      <c r="I22" s="612"/>
      <c r="J22" s="612"/>
    </row>
    <row r="23" spans="1:10" ht="42" customHeight="1">
      <c r="A23" s="87" t="s">
        <v>247</v>
      </c>
      <c r="B23" s="87" t="s">
        <v>238</v>
      </c>
      <c r="C23" s="88" t="s">
        <v>239</v>
      </c>
      <c r="D23" s="88" t="s">
        <v>240</v>
      </c>
      <c r="E23" s="88" t="s">
        <v>241</v>
      </c>
      <c r="F23" s="88" t="s">
        <v>242</v>
      </c>
      <c r="G23" s="88" t="s">
        <v>57</v>
      </c>
      <c r="H23" s="88" t="s">
        <v>243</v>
      </c>
      <c r="I23" s="88" t="s">
        <v>244</v>
      </c>
      <c r="J23" s="88" t="s">
        <v>245</v>
      </c>
    </row>
    <row r="24" spans="1:10" s="105" customFormat="1" ht="28.5" customHeight="1">
      <c r="A24" s="96" t="str">
        <f>Tecnico!B32</f>
        <v>Garantire il controllo effettivo da parte della stazione appaltante sull’esecuzione delle prestazioni</v>
      </c>
      <c r="B24" s="95"/>
      <c r="C24" s="104">
        <v>20</v>
      </c>
      <c r="D24" s="92">
        <f>E24/100</f>
        <v>0</v>
      </c>
      <c r="E24" s="93"/>
      <c r="F24" s="94" t="str">
        <f t="shared" ref="F24:F34" si="6">IF(E24&lt;=20,"X","")</f>
        <v>X</v>
      </c>
      <c r="G24" s="94" t="str">
        <f t="shared" ref="G24:G34" si="7">IF(AND(E24&gt;20,E24&lt;=50),"X","")</f>
        <v/>
      </c>
      <c r="H24" s="94" t="str">
        <f t="shared" ref="H24:H34" si="8">IF(AND(E24&gt;50,E24&lt;=70),"X","")</f>
        <v/>
      </c>
      <c r="I24" s="94" t="str">
        <f t="shared" ref="I24:I34" si="9">IF(AND(E24&gt;70,E24&lt;=90),"X","")</f>
        <v/>
      </c>
      <c r="J24" s="94" t="str">
        <f>IF(AND(E24&gt;90,E24&lt;=100),"X","")</f>
        <v/>
      </c>
    </row>
    <row r="25" spans="1:10" s="105" customFormat="1" ht="21.75" customHeight="1">
      <c r="A25" s="96"/>
      <c r="B25" s="96"/>
      <c r="C25" s="104"/>
      <c r="D25" s="92">
        <f t="shared" ref="D25:D31" si="10">E25/100</f>
        <v>0</v>
      </c>
      <c r="E25" s="93"/>
      <c r="F25" s="94" t="str">
        <f t="shared" si="6"/>
        <v>X</v>
      </c>
      <c r="G25" s="94" t="str">
        <f t="shared" si="7"/>
        <v/>
      </c>
      <c r="H25" s="94" t="str">
        <f t="shared" si="8"/>
        <v/>
      </c>
      <c r="I25" s="94" t="str">
        <f t="shared" si="9"/>
        <v/>
      </c>
      <c r="J25" s="94" t="str">
        <f t="shared" ref="J25:J31" si="11">IF(AND(E25&gt;90,E25&lt;=100),"X","")</f>
        <v/>
      </c>
    </row>
    <row r="26" spans="1:10" s="105" customFormat="1" ht="27" customHeight="1">
      <c r="A26" s="96"/>
      <c r="B26" s="96"/>
      <c r="C26" s="104"/>
      <c r="D26" s="92">
        <f t="shared" si="10"/>
        <v>0</v>
      </c>
      <c r="E26" s="93"/>
      <c r="F26" s="94" t="str">
        <f t="shared" si="6"/>
        <v>X</v>
      </c>
      <c r="G26" s="94" t="str">
        <f t="shared" si="7"/>
        <v/>
      </c>
      <c r="H26" s="94" t="str">
        <f t="shared" si="8"/>
        <v/>
      </c>
      <c r="I26" s="94" t="str">
        <f t="shared" si="9"/>
        <v/>
      </c>
      <c r="J26" s="94" t="str">
        <f t="shared" si="11"/>
        <v/>
      </c>
    </row>
    <row r="27" spans="1:10" s="105" customFormat="1" ht="27" customHeight="1">
      <c r="A27" s="96"/>
      <c r="B27" s="96"/>
      <c r="C27" s="104"/>
      <c r="D27" s="92">
        <f t="shared" si="10"/>
        <v>0</v>
      </c>
      <c r="E27" s="93"/>
      <c r="F27" s="94" t="str">
        <f t="shared" si="6"/>
        <v>X</v>
      </c>
      <c r="G27" s="94" t="str">
        <f t="shared" si="7"/>
        <v/>
      </c>
      <c r="H27" s="94" t="str">
        <f t="shared" si="8"/>
        <v/>
      </c>
      <c r="I27" s="94" t="str">
        <f t="shared" si="9"/>
        <v/>
      </c>
      <c r="J27" s="94" t="str">
        <f t="shared" si="11"/>
        <v/>
      </c>
    </row>
    <row r="28" spans="1:10" s="105" customFormat="1" ht="27" customHeight="1">
      <c r="A28" s="96"/>
      <c r="B28" s="96"/>
      <c r="C28" s="106"/>
      <c r="D28" s="92">
        <f t="shared" si="10"/>
        <v>0</v>
      </c>
      <c r="E28" s="93"/>
      <c r="F28" s="94" t="str">
        <f t="shared" si="6"/>
        <v>X</v>
      </c>
      <c r="G28" s="94" t="str">
        <f t="shared" si="7"/>
        <v/>
      </c>
      <c r="H28" s="94" t="str">
        <f t="shared" si="8"/>
        <v/>
      </c>
      <c r="I28" s="94" t="str">
        <f t="shared" si="9"/>
        <v/>
      </c>
      <c r="J28" s="94" t="str">
        <f t="shared" si="11"/>
        <v/>
      </c>
    </row>
    <row r="29" spans="1:10" s="105" customFormat="1" ht="27" customHeight="1">
      <c r="A29" s="96"/>
      <c r="B29" s="96"/>
      <c r="C29" s="106"/>
      <c r="D29" s="92">
        <f t="shared" si="10"/>
        <v>0</v>
      </c>
      <c r="E29" s="93"/>
      <c r="F29" s="94" t="str">
        <f t="shared" si="6"/>
        <v>X</v>
      </c>
      <c r="G29" s="94" t="str">
        <f t="shared" si="7"/>
        <v/>
      </c>
      <c r="H29" s="94" t="str">
        <f t="shared" si="8"/>
        <v/>
      </c>
      <c r="I29" s="94" t="str">
        <f t="shared" si="9"/>
        <v/>
      </c>
      <c r="J29" s="94" t="str">
        <f t="shared" si="11"/>
        <v/>
      </c>
    </row>
    <row r="30" spans="1:10" s="105" customFormat="1" ht="27" customHeight="1">
      <c r="A30" s="96"/>
      <c r="B30" s="96"/>
      <c r="C30" s="106"/>
      <c r="D30" s="92">
        <f t="shared" si="10"/>
        <v>0</v>
      </c>
      <c r="E30" s="93"/>
      <c r="F30" s="94" t="str">
        <f t="shared" si="6"/>
        <v>X</v>
      </c>
      <c r="G30" s="94" t="str">
        <f t="shared" si="7"/>
        <v/>
      </c>
      <c r="H30" s="94" t="str">
        <f t="shared" si="8"/>
        <v/>
      </c>
      <c r="I30" s="94" t="str">
        <f t="shared" si="9"/>
        <v/>
      </c>
      <c r="J30" s="94" t="str">
        <f t="shared" si="11"/>
        <v/>
      </c>
    </row>
    <row r="31" spans="1:10" s="105" customFormat="1" ht="27" customHeight="1">
      <c r="A31" s="96"/>
      <c r="B31" s="96"/>
      <c r="C31" s="106"/>
      <c r="D31" s="92">
        <f t="shared" si="10"/>
        <v>0</v>
      </c>
      <c r="E31" s="93"/>
      <c r="F31" s="94" t="str">
        <f t="shared" si="6"/>
        <v>X</v>
      </c>
      <c r="G31" s="94" t="str">
        <f t="shared" si="7"/>
        <v/>
      </c>
      <c r="H31" s="94" t="str">
        <f t="shared" si="8"/>
        <v/>
      </c>
      <c r="I31" s="94" t="str">
        <f t="shared" si="9"/>
        <v/>
      </c>
      <c r="J31" s="94" t="str">
        <f t="shared" si="11"/>
        <v/>
      </c>
    </row>
    <row r="32" spans="1:10" ht="42" customHeight="1">
      <c r="A32" s="401" t="s">
        <v>248</v>
      </c>
      <c r="B32" s="401" t="s">
        <v>249</v>
      </c>
      <c r="C32" s="88" t="s">
        <v>239</v>
      </c>
      <c r="D32" s="88" t="s">
        <v>240</v>
      </c>
      <c r="E32" s="88" t="s">
        <v>241</v>
      </c>
      <c r="F32" s="107" t="s">
        <v>250</v>
      </c>
      <c r="G32" s="107" t="s">
        <v>251</v>
      </c>
      <c r="H32" s="107" t="s">
        <v>252</v>
      </c>
      <c r="I32" s="107" t="s">
        <v>253</v>
      </c>
      <c r="J32" s="107" t="s">
        <v>254</v>
      </c>
    </row>
    <row r="33" spans="1:11" s="105" customFormat="1" ht="49.5" customHeight="1">
      <c r="A33" s="96" t="s">
        <v>317</v>
      </c>
      <c r="B33" s="96" t="s">
        <v>377</v>
      </c>
      <c r="C33" s="106">
        <v>10</v>
      </c>
      <c r="D33" s="92">
        <f>E33/100</f>
        <v>0</v>
      </c>
      <c r="E33" s="93"/>
      <c r="F33" s="94" t="str">
        <f t="shared" si="6"/>
        <v>X</v>
      </c>
      <c r="G33" s="94" t="str">
        <f t="shared" si="7"/>
        <v/>
      </c>
      <c r="H33" s="94" t="str">
        <f t="shared" si="8"/>
        <v/>
      </c>
      <c r="I33" s="94" t="str">
        <f t="shared" si="9"/>
        <v/>
      </c>
      <c r="J33" s="94" t="str">
        <f t="shared" ref="J33:J39" si="12">IF(AND(E33&gt;90,E33&lt;=100),"X","")</f>
        <v/>
      </c>
    </row>
    <row r="34" spans="1:11" s="105" customFormat="1" ht="18.75" customHeight="1">
      <c r="A34" s="96"/>
      <c r="B34" s="96"/>
      <c r="C34" s="106"/>
      <c r="D34" s="92">
        <f t="shared" ref="D34:D39" si="13">E34/100</f>
        <v>0</v>
      </c>
      <c r="E34" s="93"/>
      <c r="F34" s="94" t="str">
        <f t="shared" si="6"/>
        <v>X</v>
      </c>
      <c r="G34" s="94" t="str">
        <f t="shared" si="7"/>
        <v/>
      </c>
      <c r="H34" s="94" t="str">
        <f t="shared" si="8"/>
        <v/>
      </c>
      <c r="I34" s="94" t="str">
        <f t="shared" si="9"/>
        <v/>
      </c>
      <c r="J34" s="94" t="str">
        <f t="shared" si="12"/>
        <v/>
      </c>
    </row>
    <row r="35" spans="1:11" s="105" customFormat="1" ht="18.75" customHeight="1">
      <c r="A35" s="96"/>
      <c r="B35" s="96"/>
      <c r="C35" s="106"/>
      <c r="D35" s="92">
        <f t="shared" si="13"/>
        <v>0</v>
      </c>
      <c r="E35" s="93"/>
      <c r="F35" s="94" t="str">
        <f>IF(E35&lt;=20,"X","")</f>
        <v>X</v>
      </c>
      <c r="G35" s="94" t="str">
        <f>IF(AND(E35&gt;20,E35&lt;=50),"X","")</f>
        <v/>
      </c>
      <c r="H35" s="94" t="str">
        <f>IF(AND(E35&gt;50,E35&lt;=70),"X","")</f>
        <v/>
      </c>
      <c r="I35" s="94" t="str">
        <f>IF(AND(E35&gt;70,E35&lt;=90),"X","")</f>
        <v/>
      </c>
      <c r="J35" s="94" t="str">
        <f t="shared" si="12"/>
        <v/>
      </c>
    </row>
    <row r="36" spans="1:11" s="105" customFormat="1" ht="18.75" customHeight="1">
      <c r="A36" s="96"/>
      <c r="B36" s="96"/>
      <c r="C36" s="106"/>
      <c r="D36" s="92">
        <f t="shared" si="13"/>
        <v>0</v>
      </c>
      <c r="E36" s="93"/>
      <c r="F36" s="94" t="str">
        <f>IF(E36&lt;=20,"X","")</f>
        <v>X</v>
      </c>
      <c r="G36" s="94" t="str">
        <f>IF(AND(E36&gt;20,E36&lt;=50),"X","")</f>
        <v/>
      </c>
      <c r="H36" s="94" t="str">
        <f>IF(AND(E36&gt;50,E36&lt;=70),"X","")</f>
        <v/>
      </c>
      <c r="I36" s="94" t="str">
        <f>IF(AND(E36&gt;70,E36&lt;=90),"X","")</f>
        <v/>
      </c>
      <c r="J36" s="94" t="str">
        <f t="shared" si="12"/>
        <v/>
      </c>
    </row>
    <row r="37" spans="1:11" s="105" customFormat="1" ht="18.75" customHeight="1">
      <c r="A37" s="96"/>
      <c r="B37" s="96"/>
      <c r="C37" s="106"/>
      <c r="D37" s="92">
        <f t="shared" si="13"/>
        <v>0</v>
      </c>
      <c r="E37" s="93"/>
      <c r="F37" s="94" t="str">
        <f>IF(E37&lt;=20,"X","")</f>
        <v>X</v>
      </c>
      <c r="G37" s="94" t="str">
        <f>IF(AND(E37&gt;20,E37&lt;=50),"X","")</f>
        <v/>
      </c>
      <c r="H37" s="94" t="str">
        <f>IF(AND(E37&gt;50,E37&lt;=70),"X","")</f>
        <v/>
      </c>
      <c r="I37" s="94" t="str">
        <f>IF(AND(E37&gt;70,E37&lt;=90),"X","")</f>
        <v/>
      </c>
      <c r="J37" s="94" t="str">
        <f t="shared" si="12"/>
        <v/>
      </c>
    </row>
    <row r="38" spans="1:11" s="105" customFormat="1" ht="18.75" customHeight="1">
      <c r="A38" s="96"/>
      <c r="B38" s="96"/>
      <c r="C38" s="106"/>
      <c r="D38" s="92">
        <f t="shared" si="13"/>
        <v>0</v>
      </c>
      <c r="E38" s="93"/>
      <c r="F38" s="94" t="str">
        <f>IF(E38&lt;=20,"X","")</f>
        <v>X</v>
      </c>
      <c r="G38" s="94" t="str">
        <f>IF(AND(E38&gt;20,E38&lt;=50),"X","")</f>
        <v/>
      </c>
      <c r="H38" s="94" t="str">
        <f>IF(AND(E38&gt;50,E38&lt;=70),"X","")</f>
        <v/>
      </c>
      <c r="I38" s="94" t="str">
        <f>IF(AND(E38&gt;70,E38&lt;=90),"X","")</f>
        <v/>
      </c>
      <c r="J38" s="94" t="str">
        <f t="shared" si="12"/>
        <v/>
      </c>
    </row>
    <row r="39" spans="1:11" s="105" customFormat="1" ht="18.75" customHeight="1">
      <c r="A39" s="96"/>
      <c r="B39" s="96"/>
      <c r="C39" s="106"/>
      <c r="D39" s="92">
        <f t="shared" si="13"/>
        <v>0</v>
      </c>
      <c r="E39" s="93"/>
      <c r="F39" s="94" t="str">
        <f>IF(E39&lt;=20,"X","")</f>
        <v>X</v>
      </c>
      <c r="G39" s="94" t="str">
        <f>IF(AND(E39&gt;20,E39&lt;=50),"X","")</f>
        <v/>
      </c>
      <c r="H39" s="94" t="str">
        <f>IF(AND(E39&gt;50,E39&lt;=70),"X","")</f>
        <v/>
      </c>
      <c r="I39" s="94" t="str">
        <f>IF(AND(E39&gt;70,E39&lt;=90),"X","")</f>
        <v/>
      </c>
      <c r="J39" s="94" t="str">
        <f t="shared" si="12"/>
        <v/>
      </c>
    </row>
    <row r="40" spans="1:11" ht="25.5">
      <c r="A40" s="97" t="s">
        <v>255</v>
      </c>
      <c r="B40" s="98" t="str">
        <f>IF(C40=40,"Pesatura Adeguata","Pesatura Inadeguata")</f>
        <v>Pesatura Inadeguata</v>
      </c>
      <c r="C40" s="106">
        <f>SUM(C24:C35)</f>
        <v>30</v>
      </c>
      <c r="D40" s="401"/>
      <c r="E40" s="100">
        <f>SUM(G40:J40)/C40</f>
        <v>0</v>
      </c>
      <c r="F40" s="108"/>
      <c r="G40" s="109">
        <f>IF(G24="x",C24*D24)+IF(G25="x",C25*D25)+IF(G26="x",C26*D26)+IF(G27="x",C27*D27)+IF(G28="x",C28*D28)+IF(G29="x",C29*D29)+IF(G30="x",C30*D30)+IF(G31="x",C31*D31)+IF(G33="x",C33*D33)+IF(G34="x",C34*D34)+IF(G35="x",C35*D35)+IF(G36="x",C36*D36)+IF(G37="x",C37*D37)+IF(G38="x",C38*D38)+IF(G39="x",C39*D39)</f>
        <v>0</v>
      </c>
      <c r="H40" s="109">
        <f>IF(H24="x",C24*D24)+IF(H25="x",C25*D25)+IF(H26="x",C26*D26)+IF(H27="x",C27*D27)+IF(H28="x",C28*D28)+IF(H29="x",C29*D29)+IF(H30="x",C30*D30)+IF(H31="x",C31*D31)+IF(H33="x",C33*D33)+IF(H34="x",C34*D34)+IF(H35="x",C35*D35)+IF(H36="x",C36*D36)+IF(H37="x",C37*D37)+IF(H38="x",C38*D38)+IF(H39="x",C39*D39)</f>
        <v>0</v>
      </c>
      <c r="I40" s="109">
        <f>IF(I24="x",C24*D24)+IF(I25="x",C25*D25)+IF(I26="x",C26*D26)+IF(I27="x",C27*D27)+IF(I28="x",C28*D28)+IF(I29="x",C29*D29)+IF(I30="x",C30*D30)+IF(I31="x",C31*D31)+IF(I33="x",C33*D33)+IF(I34="x",C34*D34)+IF(I35="x",C35*D35)+IF(I36="x",C36*D36)+IF(I37="x",C37*D37)+IF(I38="x",C38*D38)+IF(I39="x",C39*D39)</f>
        <v>0</v>
      </c>
      <c r="J40" s="109">
        <f>IF(J24="x",C24*D24)+IF(J25="x",C25*D25)+IF(J26="x",C26*D26)+IF(J27="x",C27*D27)+IF(J28="x",C28*D28)+IF(J29="x",C29*D29)+IF(J30="x",C30*D30)+IF(J31="x",C31*D31)+IF(J33="x",C33*D33)+IF(J34="x",C34*D34)+IF(J35="x",C35*D35)+IF(J36="x",C36*D36)+IF(J37="x",C37*D37)+IF(J38="x",C38*D38)+IF(J39="x",C39*D39)</f>
        <v>0</v>
      </c>
    </row>
    <row r="41" spans="1:11" s="117" customFormat="1" ht="18" customHeight="1">
      <c r="A41" s="110"/>
      <c r="B41" s="111"/>
      <c r="C41" s="112"/>
      <c r="D41" s="112" t="s">
        <v>256</v>
      </c>
      <c r="E41" s="113"/>
      <c r="F41" s="114"/>
      <c r="G41" s="114"/>
      <c r="H41" s="114"/>
      <c r="I41" s="114"/>
      <c r="J41" s="115"/>
      <c r="K41" s="116"/>
    </row>
    <row r="42" spans="1:11" ht="16.5" customHeight="1">
      <c r="A42" s="601" t="s">
        <v>257</v>
      </c>
      <c r="B42" s="602"/>
      <c r="C42" s="99">
        <f>SUM(G21:J21)</f>
        <v>0</v>
      </c>
      <c r="D42" s="118">
        <f>C42/60</f>
        <v>0</v>
      </c>
      <c r="E42" s="119"/>
      <c r="F42" s="120"/>
      <c r="G42" s="120"/>
      <c r="H42" s="120"/>
      <c r="I42" s="120"/>
      <c r="J42" s="121"/>
      <c r="K42" s="122"/>
    </row>
    <row r="43" spans="1:11" ht="17.25" customHeight="1">
      <c r="A43" s="123" t="s">
        <v>200</v>
      </c>
      <c r="B43" s="124"/>
      <c r="C43" s="125"/>
      <c r="D43" s="125"/>
      <c r="E43" s="603" t="s">
        <v>258</v>
      </c>
      <c r="F43" s="603"/>
      <c r="G43" s="604"/>
      <c r="H43" s="126">
        <f>C42+C44</f>
        <v>0</v>
      </c>
      <c r="I43" s="125" t="s">
        <v>259</v>
      </c>
      <c r="J43" s="127"/>
      <c r="K43" s="122"/>
    </row>
    <row r="44" spans="1:11" ht="16.5" customHeight="1">
      <c r="A44" s="601" t="s">
        <v>260</v>
      </c>
      <c r="B44" s="602"/>
      <c r="C44" s="99">
        <f>SUM(F40:J40)</f>
        <v>0</v>
      </c>
      <c r="D44" s="118" t="s">
        <v>256</v>
      </c>
      <c r="E44" s="119"/>
      <c r="F44" s="120"/>
      <c r="G44" s="120"/>
      <c r="H44" s="120"/>
      <c r="I44" s="120"/>
      <c r="J44" s="121"/>
      <c r="K44" s="122"/>
    </row>
    <row r="45" spans="1:11" ht="26.25" customHeight="1">
      <c r="A45" s="128"/>
      <c r="B45" s="129"/>
      <c r="C45" s="129"/>
      <c r="D45" s="129"/>
      <c r="E45" s="130"/>
      <c r="F45" s="131"/>
      <c r="G45" s="131"/>
      <c r="H45" s="131"/>
      <c r="I45" s="131"/>
      <c r="J45" s="132"/>
      <c r="K45" s="122"/>
    </row>
  </sheetData>
  <mergeCells count="10">
    <mergeCell ref="A42:B42"/>
    <mergeCell ref="E43:G43"/>
    <mergeCell ref="A44:B44"/>
    <mergeCell ref="A1:J1"/>
    <mergeCell ref="A6:E8"/>
    <mergeCell ref="F6:J6"/>
    <mergeCell ref="A9:J9"/>
    <mergeCell ref="A22:C22"/>
    <mergeCell ref="E22:G22"/>
    <mergeCell ref="H22:J22"/>
  </mergeCells>
  <conditionalFormatting sqref="B21 B40:B41">
    <cfRule type="cellIs" dxfId="30" priority="31" stopIfTrue="1" operator="equal">
      <formula>"Pesatura Inadeguata"</formula>
    </cfRule>
  </conditionalFormatting>
  <conditionalFormatting sqref="F11">
    <cfRule type="cellIs" dxfId="29" priority="30" stopIfTrue="1" operator="equal">
      <formula>"x"</formula>
    </cfRule>
  </conditionalFormatting>
  <conditionalFormatting sqref="G11">
    <cfRule type="cellIs" dxfId="28" priority="27" stopIfTrue="1" operator="equal">
      <formula>"x"</formula>
    </cfRule>
    <cfRule type="cellIs" dxfId="27" priority="29" stopIfTrue="1" operator="equal">
      <formula>"x"</formula>
    </cfRule>
  </conditionalFormatting>
  <conditionalFormatting sqref="H11">
    <cfRule type="cellIs" dxfId="26" priority="28" stopIfTrue="1" operator="equal">
      <formula>"x"</formula>
    </cfRule>
  </conditionalFormatting>
  <conditionalFormatting sqref="I11">
    <cfRule type="cellIs" dxfId="25" priority="26" stopIfTrue="1" operator="equal">
      <formula>"x"</formula>
    </cfRule>
  </conditionalFormatting>
  <conditionalFormatting sqref="J11">
    <cfRule type="cellIs" dxfId="24" priority="25" stopIfTrue="1" operator="equal">
      <formula>"x"</formula>
    </cfRule>
  </conditionalFormatting>
  <conditionalFormatting sqref="F12">
    <cfRule type="cellIs" dxfId="23" priority="24" stopIfTrue="1" operator="equal">
      <formula>"x"</formula>
    </cfRule>
  </conditionalFormatting>
  <conditionalFormatting sqref="G12">
    <cfRule type="cellIs" dxfId="22" priority="21" stopIfTrue="1" operator="equal">
      <formula>"x"</formula>
    </cfRule>
    <cfRule type="cellIs" dxfId="21" priority="23" stopIfTrue="1" operator="equal">
      <formula>"x"</formula>
    </cfRule>
  </conditionalFormatting>
  <conditionalFormatting sqref="H12">
    <cfRule type="cellIs" dxfId="20" priority="22" stopIfTrue="1" operator="equal">
      <formula>"x"</formula>
    </cfRule>
  </conditionalFormatting>
  <conditionalFormatting sqref="I12">
    <cfRule type="cellIs" dxfId="19" priority="20" stopIfTrue="1" operator="equal">
      <formula>"x"</formula>
    </cfRule>
  </conditionalFormatting>
  <conditionalFormatting sqref="J12">
    <cfRule type="cellIs" dxfId="18" priority="19" stopIfTrue="1" operator="equal">
      <formula>"x"</formula>
    </cfRule>
  </conditionalFormatting>
  <conditionalFormatting sqref="F24:F31">
    <cfRule type="cellIs" dxfId="17" priority="18" stopIfTrue="1" operator="equal">
      <formula>"x"</formula>
    </cfRule>
  </conditionalFormatting>
  <conditionalFormatting sqref="G24:G31">
    <cfRule type="cellIs" dxfId="16" priority="15" stopIfTrue="1" operator="equal">
      <formula>"x"</formula>
    </cfRule>
    <cfRule type="cellIs" dxfId="15" priority="17" stopIfTrue="1" operator="equal">
      <formula>"x"</formula>
    </cfRule>
  </conditionalFormatting>
  <conditionalFormatting sqref="H24:H31">
    <cfRule type="cellIs" dxfId="14" priority="16" stopIfTrue="1" operator="equal">
      <formula>"x"</formula>
    </cfRule>
  </conditionalFormatting>
  <conditionalFormatting sqref="I24:I31">
    <cfRule type="cellIs" dxfId="13" priority="14" stopIfTrue="1" operator="equal">
      <formula>"x"</formula>
    </cfRule>
  </conditionalFormatting>
  <conditionalFormatting sqref="J24:J31">
    <cfRule type="cellIs" dxfId="12" priority="13" stopIfTrue="1" operator="equal">
      <formula>"x"</formula>
    </cfRule>
  </conditionalFormatting>
  <conditionalFormatting sqref="F33:F39">
    <cfRule type="cellIs" dxfId="11" priority="12" stopIfTrue="1" operator="equal">
      <formula>"x"</formula>
    </cfRule>
  </conditionalFormatting>
  <conditionalFormatting sqref="G33:G39">
    <cfRule type="cellIs" dxfId="10" priority="9" stopIfTrue="1" operator="equal">
      <formula>"x"</formula>
    </cfRule>
    <cfRule type="cellIs" dxfId="9" priority="11" stopIfTrue="1" operator="equal">
      <formula>"x"</formula>
    </cfRule>
  </conditionalFormatting>
  <conditionalFormatting sqref="H33:H39">
    <cfRule type="cellIs" dxfId="8" priority="10" stopIfTrue="1" operator="equal">
      <formula>"x"</formula>
    </cfRule>
  </conditionalFormatting>
  <conditionalFormatting sqref="I33:I39">
    <cfRule type="cellIs" dxfId="7" priority="8" stopIfTrue="1" operator="equal">
      <formula>"x"</formula>
    </cfRule>
  </conditionalFormatting>
  <conditionalFormatting sqref="J33:J39">
    <cfRule type="cellIs" dxfId="6" priority="7" stopIfTrue="1" operator="equal">
      <formula>"x"</formula>
    </cfRule>
  </conditionalFormatting>
  <conditionalFormatting sqref="F13:F20">
    <cfRule type="cellIs" dxfId="5" priority="6" stopIfTrue="1" operator="equal">
      <formula>"x"</formula>
    </cfRule>
  </conditionalFormatting>
  <conditionalFormatting sqref="G13:G20">
    <cfRule type="cellIs" dxfId="4" priority="3" stopIfTrue="1" operator="equal">
      <formula>"x"</formula>
    </cfRule>
    <cfRule type="cellIs" dxfId="3" priority="5" stopIfTrue="1" operator="equal">
      <formula>"x"</formula>
    </cfRule>
  </conditionalFormatting>
  <conditionalFormatting sqref="H13:H20">
    <cfRule type="cellIs" dxfId="2" priority="4" stopIfTrue="1" operator="equal">
      <formula>"x"</formula>
    </cfRule>
  </conditionalFormatting>
  <conditionalFormatting sqref="I13:I20">
    <cfRule type="cellIs" dxfId="1" priority="2" stopIfTrue="1" operator="equal">
      <formula>"x"</formula>
    </cfRule>
  </conditionalFormatting>
  <conditionalFormatting sqref="J13:J20">
    <cfRule type="cellIs" dxfId="0" priority="1" stopIfTrue="1" operator="equal">
      <formula>"x"</formula>
    </cfRule>
  </conditionalFormatting>
  <dataValidations count="2">
    <dataValidation type="list" allowBlank="1" showInputMessage="1" showErrorMessage="1" sqref="WVI983072:WVI983079 IW32:IW39 SS32:SS39 ACO32:ACO39 AMK32:AMK39 AWG32:AWG39 BGC32:BGC39 BPY32:BPY39 BZU32:BZU39 CJQ32:CJQ39 CTM32:CTM39 DDI32:DDI39 DNE32:DNE39 DXA32:DXA39 EGW32:EGW39 EQS32:EQS39 FAO32:FAO39 FKK32:FKK39 FUG32:FUG39 GEC32:GEC39 GNY32:GNY39 GXU32:GXU39 HHQ32:HHQ39 HRM32:HRM39 IBI32:IBI39 ILE32:ILE39 IVA32:IVA39 JEW32:JEW39 JOS32:JOS39 JYO32:JYO39 KIK32:KIK39 KSG32:KSG39 LCC32:LCC39 LLY32:LLY39 LVU32:LVU39 MFQ32:MFQ39 MPM32:MPM39 MZI32:MZI39 NJE32:NJE39 NTA32:NTA39 OCW32:OCW39 OMS32:OMS39 OWO32:OWO39 PGK32:PGK39 PQG32:PQG39 QAC32:QAC39 QJY32:QJY39 QTU32:QTU39 RDQ32:RDQ39 RNM32:RNM39 RXI32:RXI39 SHE32:SHE39 SRA32:SRA39 TAW32:TAW39 TKS32:TKS39 TUO32:TUO39 UEK32:UEK39 UOG32:UOG39 UYC32:UYC39 VHY32:VHY39 VRU32:VRU39 WBQ32:WBQ39 WLM32:WLM39 WVI32:WVI39 A65568:A65575 IW65568:IW65575 SS65568:SS65575 ACO65568:ACO65575 AMK65568:AMK65575 AWG65568:AWG65575 BGC65568:BGC65575 BPY65568:BPY65575 BZU65568:BZU65575 CJQ65568:CJQ65575 CTM65568:CTM65575 DDI65568:DDI65575 DNE65568:DNE65575 DXA65568:DXA65575 EGW65568:EGW65575 EQS65568:EQS65575 FAO65568:FAO65575 FKK65568:FKK65575 FUG65568:FUG65575 GEC65568:GEC65575 GNY65568:GNY65575 GXU65568:GXU65575 HHQ65568:HHQ65575 HRM65568:HRM65575 IBI65568:IBI65575 ILE65568:ILE65575 IVA65568:IVA65575 JEW65568:JEW65575 JOS65568:JOS65575 JYO65568:JYO65575 KIK65568:KIK65575 KSG65568:KSG65575 LCC65568:LCC65575 LLY65568:LLY65575 LVU65568:LVU65575 MFQ65568:MFQ65575 MPM65568:MPM65575 MZI65568:MZI65575 NJE65568:NJE65575 NTA65568:NTA65575 OCW65568:OCW65575 OMS65568:OMS65575 OWO65568:OWO65575 PGK65568:PGK65575 PQG65568:PQG65575 QAC65568:QAC65575 QJY65568:QJY65575 QTU65568:QTU65575 RDQ65568:RDQ65575 RNM65568:RNM65575 RXI65568:RXI65575 SHE65568:SHE65575 SRA65568:SRA65575 TAW65568:TAW65575 TKS65568:TKS65575 TUO65568:TUO65575 UEK65568:UEK65575 UOG65568:UOG65575 UYC65568:UYC65575 VHY65568:VHY65575 VRU65568:VRU65575 WBQ65568:WBQ65575 WLM65568:WLM65575 WVI65568:WVI65575 A131104:A131111 IW131104:IW131111 SS131104:SS131111 ACO131104:ACO131111 AMK131104:AMK131111 AWG131104:AWG131111 BGC131104:BGC131111 BPY131104:BPY131111 BZU131104:BZU131111 CJQ131104:CJQ131111 CTM131104:CTM131111 DDI131104:DDI131111 DNE131104:DNE131111 DXA131104:DXA131111 EGW131104:EGW131111 EQS131104:EQS131111 FAO131104:FAO131111 FKK131104:FKK131111 FUG131104:FUG131111 GEC131104:GEC131111 GNY131104:GNY131111 GXU131104:GXU131111 HHQ131104:HHQ131111 HRM131104:HRM131111 IBI131104:IBI131111 ILE131104:ILE131111 IVA131104:IVA131111 JEW131104:JEW131111 JOS131104:JOS131111 JYO131104:JYO131111 KIK131104:KIK131111 KSG131104:KSG131111 LCC131104:LCC131111 LLY131104:LLY131111 LVU131104:LVU131111 MFQ131104:MFQ131111 MPM131104:MPM131111 MZI131104:MZI131111 NJE131104:NJE131111 NTA131104:NTA131111 OCW131104:OCW131111 OMS131104:OMS131111 OWO131104:OWO131111 PGK131104:PGK131111 PQG131104:PQG131111 QAC131104:QAC131111 QJY131104:QJY131111 QTU131104:QTU131111 RDQ131104:RDQ131111 RNM131104:RNM131111 RXI131104:RXI131111 SHE131104:SHE131111 SRA131104:SRA131111 TAW131104:TAW131111 TKS131104:TKS131111 TUO131104:TUO131111 UEK131104:UEK131111 UOG131104:UOG131111 UYC131104:UYC131111 VHY131104:VHY131111 VRU131104:VRU131111 WBQ131104:WBQ131111 WLM131104:WLM131111 WVI131104:WVI131111 A196640:A196647 IW196640:IW196647 SS196640:SS196647 ACO196640:ACO196647 AMK196640:AMK196647 AWG196640:AWG196647 BGC196640:BGC196647 BPY196640:BPY196647 BZU196640:BZU196647 CJQ196640:CJQ196647 CTM196640:CTM196647 DDI196640:DDI196647 DNE196640:DNE196647 DXA196640:DXA196647 EGW196640:EGW196647 EQS196640:EQS196647 FAO196640:FAO196647 FKK196640:FKK196647 FUG196640:FUG196647 GEC196640:GEC196647 GNY196640:GNY196647 GXU196640:GXU196647 HHQ196640:HHQ196647 HRM196640:HRM196647 IBI196640:IBI196647 ILE196640:ILE196647 IVA196640:IVA196647 JEW196640:JEW196647 JOS196640:JOS196647 JYO196640:JYO196647 KIK196640:KIK196647 KSG196640:KSG196647 LCC196640:LCC196647 LLY196640:LLY196647 LVU196640:LVU196647 MFQ196640:MFQ196647 MPM196640:MPM196647 MZI196640:MZI196647 NJE196640:NJE196647 NTA196640:NTA196647 OCW196640:OCW196647 OMS196640:OMS196647 OWO196640:OWO196647 PGK196640:PGK196647 PQG196640:PQG196647 QAC196640:QAC196647 QJY196640:QJY196647 QTU196640:QTU196647 RDQ196640:RDQ196647 RNM196640:RNM196647 RXI196640:RXI196647 SHE196640:SHE196647 SRA196640:SRA196647 TAW196640:TAW196647 TKS196640:TKS196647 TUO196640:TUO196647 UEK196640:UEK196647 UOG196640:UOG196647 UYC196640:UYC196647 VHY196640:VHY196647 VRU196640:VRU196647 WBQ196640:WBQ196647 WLM196640:WLM196647 WVI196640:WVI196647 A262176:A262183 IW262176:IW262183 SS262176:SS262183 ACO262176:ACO262183 AMK262176:AMK262183 AWG262176:AWG262183 BGC262176:BGC262183 BPY262176:BPY262183 BZU262176:BZU262183 CJQ262176:CJQ262183 CTM262176:CTM262183 DDI262176:DDI262183 DNE262176:DNE262183 DXA262176:DXA262183 EGW262176:EGW262183 EQS262176:EQS262183 FAO262176:FAO262183 FKK262176:FKK262183 FUG262176:FUG262183 GEC262176:GEC262183 GNY262176:GNY262183 GXU262176:GXU262183 HHQ262176:HHQ262183 HRM262176:HRM262183 IBI262176:IBI262183 ILE262176:ILE262183 IVA262176:IVA262183 JEW262176:JEW262183 JOS262176:JOS262183 JYO262176:JYO262183 KIK262176:KIK262183 KSG262176:KSG262183 LCC262176:LCC262183 LLY262176:LLY262183 LVU262176:LVU262183 MFQ262176:MFQ262183 MPM262176:MPM262183 MZI262176:MZI262183 NJE262176:NJE262183 NTA262176:NTA262183 OCW262176:OCW262183 OMS262176:OMS262183 OWO262176:OWO262183 PGK262176:PGK262183 PQG262176:PQG262183 QAC262176:QAC262183 QJY262176:QJY262183 QTU262176:QTU262183 RDQ262176:RDQ262183 RNM262176:RNM262183 RXI262176:RXI262183 SHE262176:SHE262183 SRA262176:SRA262183 TAW262176:TAW262183 TKS262176:TKS262183 TUO262176:TUO262183 UEK262176:UEK262183 UOG262176:UOG262183 UYC262176:UYC262183 VHY262176:VHY262183 VRU262176:VRU262183 WBQ262176:WBQ262183 WLM262176:WLM262183 WVI262176:WVI262183 A327712:A327719 IW327712:IW327719 SS327712:SS327719 ACO327712:ACO327719 AMK327712:AMK327719 AWG327712:AWG327719 BGC327712:BGC327719 BPY327712:BPY327719 BZU327712:BZU327719 CJQ327712:CJQ327719 CTM327712:CTM327719 DDI327712:DDI327719 DNE327712:DNE327719 DXA327712:DXA327719 EGW327712:EGW327719 EQS327712:EQS327719 FAO327712:FAO327719 FKK327712:FKK327719 FUG327712:FUG327719 GEC327712:GEC327719 GNY327712:GNY327719 GXU327712:GXU327719 HHQ327712:HHQ327719 HRM327712:HRM327719 IBI327712:IBI327719 ILE327712:ILE327719 IVA327712:IVA327719 JEW327712:JEW327719 JOS327712:JOS327719 JYO327712:JYO327719 KIK327712:KIK327719 KSG327712:KSG327719 LCC327712:LCC327719 LLY327712:LLY327719 LVU327712:LVU327719 MFQ327712:MFQ327719 MPM327712:MPM327719 MZI327712:MZI327719 NJE327712:NJE327719 NTA327712:NTA327719 OCW327712:OCW327719 OMS327712:OMS327719 OWO327712:OWO327719 PGK327712:PGK327719 PQG327712:PQG327719 QAC327712:QAC327719 QJY327712:QJY327719 QTU327712:QTU327719 RDQ327712:RDQ327719 RNM327712:RNM327719 RXI327712:RXI327719 SHE327712:SHE327719 SRA327712:SRA327719 TAW327712:TAW327719 TKS327712:TKS327719 TUO327712:TUO327719 UEK327712:UEK327719 UOG327712:UOG327719 UYC327712:UYC327719 VHY327712:VHY327719 VRU327712:VRU327719 WBQ327712:WBQ327719 WLM327712:WLM327719 WVI327712:WVI327719 A393248:A393255 IW393248:IW393255 SS393248:SS393255 ACO393248:ACO393255 AMK393248:AMK393255 AWG393248:AWG393255 BGC393248:BGC393255 BPY393248:BPY393255 BZU393248:BZU393255 CJQ393248:CJQ393255 CTM393248:CTM393255 DDI393248:DDI393255 DNE393248:DNE393255 DXA393248:DXA393255 EGW393248:EGW393255 EQS393248:EQS393255 FAO393248:FAO393255 FKK393248:FKK393255 FUG393248:FUG393255 GEC393248:GEC393255 GNY393248:GNY393255 GXU393248:GXU393255 HHQ393248:HHQ393255 HRM393248:HRM393255 IBI393248:IBI393255 ILE393248:ILE393255 IVA393248:IVA393255 JEW393248:JEW393255 JOS393248:JOS393255 JYO393248:JYO393255 KIK393248:KIK393255 KSG393248:KSG393255 LCC393248:LCC393255 LLY393248:LLY393255 LVU393248:LVU393255 MFQ393248:MFQ393255 MPM393248:MPM393255 MZI393248:MZI393255 NJE393248:NJE393255 NTA393248:NTA393255 OCW393248:OCW393255 OMS393248:OMS393255 OWO393248:OWO393255 PGK393248:PGK393255 PQG393248:PQG393255 QAC393248:QAC393255 QJY393248:QJY393255 QTU393248:QTU393255 RDQ393248:RDQ393255 RNM393248:RNM393255 RXI393248:RXI393255 SHE393248:SHE393255 SRA393248:SRA393255 TAW393248:TAW393255 TKS393248:TKS393255 TUO393248:TUO393255 UEK393248:UEK393255 UOG393248:UOG393255 UYC393248:UYC393255 VHY393248:VHY393255 VRU393248:VRU393255 WBQ393248:WBQ393255 WLM393248:WLM393255 WVI393248:WVI393255 A458784:A458791 IW458784:IW458791 SS458784:SS458791 ACO458784:ACO458791 AMK458784:AMK458791 AWG458784:AWG458791 BGC458784:BGC458791 BPY458784:BPY458791 BZU458784:BZU458791 CJQ458784:CJQ458791 CTM458784:CTM458791 DDI458784:DDI458791 DNE458784:DNE458791 DXA458784:DXA458791 EGW458784:EGW458791 EQS458784:EQS458791 FAO458784:FAO458791 FKK458784:FKK458791 FUG458784:FUG458791 GEC458784:GEC458791 GNY458784:GNY458791 GXU458784:GXU458791 HHQ458784:HHQ458791 HRM458784:HRM458791 IBI458784:IBI458791 ILE458784:ILE458791 IVA458784:IVA458791 JEW458784:JEW458791 JOS458784:JOS458791 JYO458784:JYO458791 KIK458784:KIK458791 KSG458784:KSG458791 LCC458784:LCC458791 LLY458784:LLY458791 LVU458784:LVU458791 MFQ458784:MFQ458791 MPM458784:MPM458791 MZI458784:MZI458791 NJE458784:NJE458791 NTA458784:NTA458791 OCW458784:OCW458791 OMS458784:OMS458791 OWO458784:OWO458791 PGK458784:PGK458791 PQG458784:PQG458791 QAC458784:QAC458791 QJY458784:QJY458791 QTU458784:QTU458791 RDQ458784:RDQ458791 RNM458784:RNM458791 RXI458784:RXI458791 SHE458784:SHE458791 SRA458784:SRA458791 TAW458784:TAW458791 TKS458784:TKS458791 TUO458784:TUO458791 UEK458784:UEK458791 UOG458784:UOG458791 UYC458784:UYC458791 VHY458784:VHY458791 VRU458784:VRU458791 WBQ458784:WBQ458791 WLM458784:WLM458791 WVI458784:WVI458791 A524320:A524327 IW524320:IW524327 SS524320:SS524327 ACO524320:ACO524327 AMK524320:AMK524327 AWG524320:AWG524327 BGC524320:BGC524327 BPY524320:BPY524327 BZU524320:BZU524327 CJQ524320:CJQ524327 CTM524320:CTM524327 DDI524320:DDI524327 DNE524320:DNE524327 DXA524320:DXA524327 EGW524320:EGW524327 EQS524320:EQS524327 FAO524320:FAO524327 FKK524320:FKK524327 FUG524320:FUG524327 GEC524320:GEC524327 GNY524320:GNY524327 GXU524320:GXU524327 HHQ524320:HHQ524327 HRM524320:HRM524327 IBI524320:IBI524327 ILE524320:ILE524327 IVA524320:IVA524327 JEW524320:JEW524327 JOS524320:JOS524327 JYO524320:JYO524327 KIK524320:KIK524327 KSG524320:KSG524327 LCC524320:LCC524327 LLY524320:LLY524327 LVU524320:LVU524327 MFQ524320:MFQ524327 MPM524320:MPM524327 MZI524320:MZI524327 NJE524320:NJE524327 NTA524320:NTA524327 OCW524320:OCW524327 OMS524320:OMS524327 OWO524320:OWO524327 PGK524320:PGK524327 PQG524320:PQG524327 QAC524320:QAC524327 QJY524320:QJY524327 QTU524320:QTU524327 RDQ524320:RDQ524327 RNM524320:RNM524327 RXI524320:RXI524327 SHE524320:SHE524327 SRA524320:SRA524327 TAW524320:TAW524327 TKS524320:TKS524327 TUO524320:TUO524327 UEK524320:UEK524327 UOG524320:UOG524327 UYC524320:UYC524327 VHY524320:VHY524327 VRU524320:VRU524327 WBQ524320:WBQ524327 WLM524320:WLM524327 WVI524320:WVI524327 A589856:A589863 IW589856:IW589863 SS589856:SS589863 ACO589856:ACO589863 AMK589856:AMK589863 AWG589856:AWG589863 BGC589856:BGC589863 BPY589856:BPY589863 BZU589856:BZU589863 CJQ589856:CJQ589863 CTM589856:CTM589863 DDI589856:DDI589863 DNE589856:DNE589863 DXA589856:DXA589863 EGW589856:EGW589863 EQS589856:EQS589863 FAO589856:FAO589863 FKK589856:FKK589863 FUG589856:FUG589863 GEC589856:GEC589863 GNY589856:GNY589863 GXU589856:GXU589863 HHQ589856:HHQ589863 HRM589856:HRM589863 IBI589856:IBI589863 ILE589856:ILE589863 IVA589856:IVA589863 JEW589856:JEW589863 JOS589856:JOS589863 JYO589856:JYO589863 KIK589856:KIK589863 KSG589856:KSG589863 LCC589856:LCC589863 LLY589856:LLY589863 LVU589856:LVU589863 MFQ589856:MFQ589863 MPM589856:MPM589863 MZI589856:MZI589863 NJE589856:NJE589863 NTA589856:NTA589863 OCW589856:OCW589863 OMS589856:OMS589863 OWO589856:OWO589863 PGK589856:PGK589863 PQG589856:PQG589863 QAC589856:QAC589863 QJY589856:QJY589863 QTU589856:QTU589863 RDQ589856:RDQ589863 RNM589856:RNM589863 RXI589856:RXI589863 SHE589856:SHE589863 SRA589856:SRA589863 TAW589856:TAW589863 TKS589856:TKS589863 TUO589856:TUO589863 UEK589856:UEK589863 UOG589856:UOG589863 UYC589856:UYC589863 VHY589856:VHY589863 VRU589856:VRU589863 WBQ589856:WBQ589863 WLM589856:WLM589863 WVI589856:WVI589863 A655392:A655399 IW655392:IW655399 SS655392:SS655399 ACO655392:ACO655399 AMK655392:AMK655399 AWG655392:AWG655399 BGC655392:BGC655399 BPY655392:BPY655399 BZU655392:BZU655399 CJQ655392:CJQ655399 CTM655392:CTM655399 DDI655392:DDI655399 DNE655392:DNE655399 DXA655392:DXA655399 EGW655392:EGW655399 EQS655392:EQS655399 FAO655392:FAO655399 FKK655392:FKK655399 FUG655392:FUG655399 GEC655392:GEC655399 GNY655392:GNY655399 GXU655392:GXU655399 HHQ655392:HHQ655399 HRM655392:HRM655399 IBI655392:IBI655399 ILE655392:ILE655399 IVA655392:IVA655399 JEW655392:JEW655399 JOS655392:JOS655399 JYO655392:JYO655399 KIK655392:KIK655399 KSG655392:KSG655399 LCC655392:LCC655399 LLY655392:LLY655399 LVU655392:LVU655399 MFQ655392:MFQ655399 MPM655392:MPM655399 MZI655392:MZI655399 NJE655392:NJE655399 NTA655392:NTA655399 OCW655392:OCW655399 OMS655392:OMS655399 OWO655392:OWO655399 PGK655392:PGK655399 PQG655392:PQG655399 QAC655392:QAC655399 QJY655392:QJY655399 QTU655392:QTU655399 RDQ655392:RDQ655399 RNM655392:RNM655399 RXI655392:RXI655399 SHE655392:SHE655399 SRA655392:SRA655399 TAW655392:TAW655399 TKS655392:TKS655399 TUO655392:TUO655399 UEK655392:UEK655399 UOG655392:UOG655399 UYC655392:UYC655399 VHY655392:VHY655399 VRU655392:VRU655399 WBQ655392:WBQ655399 WLM655392:WLM655399 WVI655392:WVI655399 A720928:A720935 IW720928:IW720935 SS720928:SS720935 ACO720928:ACO720935 AMK720928:AMK720935 AWG720928:AWG720935 BGC720928:BGC720935 BPY720928:BPY720935 BZU720928:BZU720935 CJQ720928:CJQ720935 CTM720928:CTM720935 DDI720928:DDI720935 DNE720928:DNE720935 DXA720928:DXA720935 EGW720928:EGW720935 EQS720928:EQS720935 FAO720928:FAO720935 FKK720928:FKK720935 FUG720928:FUG720935 GEC720928:GEC720935 GNY720928:GNY720935 GXU720928:GXU720935 HHQ720928:HHQ720935 HRM720928:HRM720935 IBI720928:IBI720935 ILE720928:ILE720935 IVA720928:IVA720935 JEW720928:JEW720935 JOS720928:JOS720935 JYO720928:JYO720935 KIK720928:KIK720935 KSG720928:KSG720935 LCC720928:LCC720935 LLY720928:LLY720935 LVU720928:LVU720935 MFQ720928:MFQ720935 MPM720928:MPM720935 MZI720928:MZI720935 NJE720928:NJE720935 NTA720928:NTA720935 OCW720928:OCW720935 OMS720928:OMS720935 OWO720928:OWO720935 PGK720928:PGK720935 PQG720928:PQG720935 QAC720928:QAC720935 QJY720928:QJY720935 QTU720928:QTU720935 RDQ720928:RDQ720935 RNM720928:RNM720935 RXI720928:RXI720935 SHE720928:SHE720935 SRA720928:SRA720935 TAW720928:TAW720935 TKS720928:TKS720935 TUO720928:TUO720935 UEK720928:UEK720935 UOG720928:UOG720935 UYC720928:UYC720935 VHY720928:VHY720935 VRU720928:VRU720935 WBQ720928:WBQ720935 WLM720928:WLM720935 WVI720928:WVI720935 A786464:A786471 IW786464:IW786471 SS786464:SS786471 ACO786464:ACO786471 AMK786464:AMK786471 AWG786464:AWG786471 BGC786464:BGC786471 BPY786464:BPY786471 BZU786464:BZU786471 CJQ786464:CJQ786471 CTM786464:CTM786471 DDI786464:DDI786471 DNE786464:DNE786471 DXA786464:DXA786471 EGW786464:EGW786471 EQS786464:EQS786471 FAO786464:FAO786471 FKK786464:FKK786471 FUG786464:FUG786471 GEC786464:GEC786471 GNY786464:GNY786471 GXU786464:GXU786471 HHQ786464:HHQ786471 HRM786464:HRM786471 IBI786464:IBI786471 ILE786464:ILE786471 IVA786464:IVA786471 JEW786464:JEW786471 JOS786464:JOS786471 JYO786464:JYO786471 KIK786464:KIK786471 KSG786464:KSG786471 LCC786464:LCC786471 LLY786464:LLY786471 LVU786464:LVU786471 MFQ786464:MFQ786471 MPM786464:MPM786471 MZI786464:MZI786471 NJE786464:NJE786471 NTA786464:NTA786471 OCW786464:OCW786471 OMS786464:OMS786471 OWO786464:OWO786471 PGK786464:PGK786471 PQG786464:PQG786471 QAC786464:QAC786471 QJY786464:QJY786471 QTU786464:QTU786471 RDQ786464:RDQ786471 RNM786464:RNM786471 RXI786464:RXI786471 SHE786464:SHE786471 SRA786464:SRA786471 TAW786464:TAW786471 TKS786464:TKS786471 TUO786464:TUO786471 UEK786464:UEK786471 UOG786464:UOG786471 UYC786464:UYC786471 VHY786464:VHY786471 VRU786464:VRU786471 WBQ786464:WBQ786471 WLM786464:WLM786471 WVI786464:WVI786471 A852000:A852007 IW852000:IW852007 SS852000:SS852007 ACO852000:ACO852007 AMK852000:AMK852007 AWG852000:AWG852007 BGC852000:BGC852007 BPY852000:BPY852007 BZU852000:BZU852007 CJQ852000:CJQ852007 CTM852000:CTM852007 DDI852000:DDI852007 DNE852000:DNE852007 DXA852000:DXA852007 EGW852000:EGW852007 EQS852000:EQS852007 FAO852000:FAO852007 FKK852000:FKK852007 FUG852000:FUG852007 GEC852000:GEC852007 GNY852000:GNY852007 GXU852000:GXU852007 HHQ852000:HHQ852007 HRM852000:HRM852007 IBI852000:IBI852007 ILE852000:ILE852007 IVA852000:IVA852007 JEW852000:JEW852007 JOS852000:JOS852007 JYO852000:JYO852007 KIK852000:KIK852007 KSG852000:KSG852007 LCC852000:LCC852007 LLY852000:LLY852007 LVU852000:LVU852007 MFQ852000:MFQ852007 MPM852000:MPM852007 MZI852000:MZI852007 NJE852000:NJE852007 NTA852000:NTA852007 OCW852000:OCW852007 OMS852000:OMS852007 OWO852000:OWO852007 PGK852000:PGK852007 PQG852000:PQG852007 QAC852000:QAC852007 QJY852000:QJY852007 QTU852000:QTU852007 RDQ852000:RDQ852007 RNM852000:RNM852007 RXI852000:RXI852007 SHE852000:SHE852007 SRA852000:SRA852007 TAW852000:TAW852007 TKS852000:TKS852007 TUO852000:TUO852007 UEK852000:UEK852007 UOG852000:UOG852007 UYC852000:UYC852007 VHY852000:VHY852007 VRU852000:VRU852007 WBQ852000:WBQ852007 WLM852000:WLM852007 WVI852000:WVI852007 A917536:A917543 IW917536:IW917543 SS917536:SS917543 ACO917536:ACO917543 AMK917536:AMK917543 AWG917536:AWG917543 BGC917536:BGC917543 BPY917536:BPY917543 BZU917536:BZU917543 CJQ917536:CJQ917543 CTM917536:CTM917543 DDI917536:DDI917543 DNE917536:DNE917543 DXA917536:DXA917543 EGW917536:EGW917543 EQS917536:EQS917543 FAO917536:FAO917543 FKK917536:FKK917543 FUG917536:FUG917543 GEC917536:GEC917543 GNY917536:GNY917543 GXU917536:GXU917543 HHQ917536:HHQ917543 HRM917536:HRM917543 IBI917536:IBI917543 ILE917536:ILE917543 IVA917536:IVA917543 JEW917536:JEW917543 JOS917536:JOS917543 JYO917536:JYO917543 KIK917536:KIK917543 KSG917536:KSG917543 LCC917536:LCC917543 LLY917536:LLY917543 LVU917536:LVU917543 MFQ917536:MFQ917543 MPM917536:MPM917543 MZI917536:MZI917543 NJE917536:NJE917543 NTA917536:NTA917543 OCW917536:OCW917543 OMS917536:OMS917543 OWO917536:OWO917543 PGK917536:PGK917543 PQG917536:PQG917543 QAC917536:QAC917543 QJY917536:QJY917543 QTU917536:QTU917543 RDQ917536:RDQ917543 RNM917536:RNM917543 RXI917536:RXI917543 SHE917536:SHE917543 SRA917536:SRA917543 TAW917536:TAW917543 TKS917536:TKS917543 TUO917536:TUO917543 UEK917536:UEK917543 UOG917536:UOG917543 UYC917536:UYC917543 VHY917536:VHY917543 VRU917536:VRU917543 WBQ917536:WBQ917543 WLM917536:WLM917543 WVI917536:WVI917543 A983072:A983079 IW983072:IW983079 SS983072:SS983079 ACO983072:ACO983079 AMK983072:AMK983079 AWG983072:AWG983079 BGC983072:BGC983079 BPY983072:BPY983079 BZU983072:BZU983079 CJQ983072:CJQ983079 CTM983072:CTM983079 DDI983072:DDI983079 DNE983072:DNE983079 DXA983072:DXA983079 EGW983072:EGW983079 EQS983072:EQS983079 FAO983072:FAO983079 FKK983072:FKK983079 FUG983072:FUG983079 GEC983072:GEC983079 GNY983072:GNY983079 GXU983072:GXU983079 HHQ983072:HHQ983079 HRM983072:HRM983079 IBI983072:IBI983079 ILE983072:ILE983079 IVA983072:IVA983079 JEW983072:JEW983079 JOS983072:JOS983079 JYO983072:JYO983079 KIK983072:KIK983079 KSG983072:KSG983079 LCC983072:LCC983079 LLY983072:LLY983079 LVU983072:LVU983079 MFQ983072:MFQ983079 MPM983072:MPM983079 MZI983072:MZI983079 NJE983072:NJE983079 NTA983072:NTA983079 OCW983072:OCW983079 OMS983072:OMS983079 OWO983072:OWO983079 PGK983072:PGK983079 PQG983072:PQG983079 QAC983072:QAC983079 QJY983072:QJY983079 QTU983072:QTU983079 RDQ983072:RDQ983079 RNM983072:RNM983079 RXI983072:RXI983079 SHE983072:SHE983079 SRA983072:SRA983079 TAW983072:TAW983079 TKS983072:TKS983079 TUO983072:TUO983079 UEK983072:UEK983079 UOG983072:UOG983079 UYC983072:UYC983079 VHY983072:VHY983079 VRU983072:VRU983079 WBQ983072:WBQ983079 WLM983072:WLM983079 A32">
      <formula1>Comportamenti</formula1>
    </dataValidation>
    <dataValidation type="list" allowBlank="1" showInputMessage="1" showErrorMessage="1" sqref="WVJ983072:WVJ983079 IX32:IX39 ST32:ST39 ACP32:ACP39 AML32:AML39 AWH32:AWH39 BGD32:BGD39 BPZ32:BPZ39 BZV32:BZV39 CJR32:CJR39 CTN32:CTN39 DDJ32:DDJ39 DNF32:DNF39 DXB32:DXB39 EGX32:EGX39 EQT32:EQT39 FAP32:FAP39 FKL32:FKL39 FUH32:FUH39 GED32:GED39 GNZ32:GNZ39 GXV32:GXV39 HHR32:HHR39 HRN32:HRN39 IBJ32:IBJ39 ILF32:ILF39 IVB32:IVB39 JEX32:JEX39 JOT32:JOT39 JYP32:JYP39 KIL32:KIL39 KSH32:KSH39 LCD32:LCD39 LLZ32:LLZ39 LVV32:LVV39 MFR32:MFR39 MPN32:MPN39 MZJ32:MZJ39 NJF32:NJF39 NTB32:NTB39 OCX32:OCX39 OMT32:OMT39 OWP32:OWP39 PGL32:PGL39 PQH32:PQH39 QAD32:QAD39 QJZ32:QJZ39 QTV32:QTV39 RDR32:RDR39 RNN32:RNN39 RXJ32:RXJ39 SHF32:SHF39 SRB32:SRB39 TAX32:TAX39 TKT32:TKT39 TUP32:TUP39 UEL32:UEL39 UOH32:UOH39 UYD32:UYD39 VHZ32:VHZ39 VRV32:VRV39 WBR32:WBR39 WLN32:WLN39 WVJ32:WVJ39 B65568:B65575 IX65568:IX65575 ST65568:ST65575 ACP65568:ACP65575 AML65568:AML65575 AWH65568:AWH65575 BGD65568:BGD65575 BPZ65568:BPZ65575 BZV65568:BZV65575 CJR65568:CJR65575 CTN65568:CTN65575 DDJ65568:DDJ65575 DNF65568:DNF65575 DXB65568:DXB65575 EGX65568:EGX65575 EQT65568:EQT65575 FAP65568:FAP65575 FKL65568:FKL65575 FUH65568:FUH65575 GED65568:GED65575 GNZ65568:GNZ65575 GXV65568:GXV65575 HHR65568:HHR65575 HRN65568:HRN65575 IBJ65568:IBJ65575 ILF65568:ILF65575 IVB65568:IVB65575 JEX65568:JEX65575 JOT65568:JOT65575 JYP65568:JYP65575 KIL65568:KIL65575 KSH65568:KSH65575 LCD65568:LCD65575 LLZ65568:LLZ65575 LVV65568:LVV65575 MFR65568:MFR65575 MPN65568:MPN65575 MZJ65568:MZJ65575 NJF65568:NJF65575 NTB65568:NTB65575 OCX65568:OCX65575 OMT65568:OMT65575 OWP65568:OWP65575 PGL65568:PGL65575 PQH65568:PQH65575 QAD65568:QAD65575 QJZ65568:QJZ65575 QTV65568:QTV65575 RDR65568:RDR65575 RNN65568:RNN65575 RXJ65568:RXJ65575 SHF65568:SHF65575 SRB65568:SRB65575 TAX65568:TAX65575 TKT65568:TKT65575 TUP65568:TUP65575 UEL65568:UEL65575 UOH65568:UOH65575 UYD65568:UYD65575 VHZ65568:VHZ65575 VRV65568:VRV65575 WBR65568:WBR65575 WLN65568:WLN65575 WVJ65568:WVJ65575 B131104:B131111 IX131104:IX131111 ST131104:ST131111 ACP131104:ACP131111 AML131104:AML131111 AWH131104:AWH131111 BGD131104:BGD131111 BPZ131104:BPZ131111 BZV131104:BZV131111 CJR131104:CJR131111 CTN131104:CTN131111 DDJ131104:DDJ131111 DNF131104:DNF131111 DXB131104:DXB131111 EGX131104:EGX131111 EQT131104:EQT131111 FAP131104:FAP131111 FKL131104:FKL131111 FUH131104:FUH131111 GED131104:GED131111 GNZ131104:GNZ131111 GXV131104:GXV131111 HHR131104:HHR131111 HRN131104:HRN131111 IBJ131104:IBJ131111 ILF131104:ILF131111 IVB131104:IVB131111 JEX131104:JEX131111 JOT131104:JOT131111 JYP131104:JYP131111 KIL131104:KIL131111 KSH131104:KSH131111 LCD131104:LCD131111 LLZ131104:LLZ131111 LVV131104:LVV131111 MFR131104:MFR131111 MPN131104:MPN131111 MZJ131104:MZJ131111 NJF131104:NJF131111 NTB131104:NTB131111 OCX131104:OCX131111 OMT131104:OMT131111 OWP131104:OWP131111 PGL131104:PGL131111 PQH131104:PQH131111 QAD131104:QAD131111 QJZ131104:QJZ131111 QTV131104:QTV131111 RDR131104:RDR131111 RNN131104:RNN131111 RXJ131104:RXJ131111 SHF131104:SHF131111 SRB131104:SRB131111 TAX131104:TAX131111 TKT131104:TKT131111 TUP131104:TUP131111 UEL131104:UEL131111 UOH131104:UOH131111 UYD131104:UYD131111 VHZ131104:VHZ131111 VRV131104:VRV131111 WBR131104:WBR131111 WLN131104:WLN131111 WVJ131104:WVJ131111 B196640:B196647 IX196640:IX196647 ST196640:ST196647 ACP196640:ACP196647 AML196640:AML196647 AWH196640:AWH196647 BGD196640:BGD196647 BPZ196640:BPZ196647 BZV196640:BZV196647 CJR196640:CJR196647 CTN196640:CTN196647 DDJ196640:DDJ196647 DNF196640:DNF196647 DXB196640:DXB196647 EGX196640:EGX196647 EQT196640:EQT196647 FAP196640:FAP196647 FKL196640:FKL196647 FUH196640:FUH196647 GED196640:GED196647 GNZ196640:GNZ196647 GXV196640:GXV196647 HHR196640:HHR196647 HRN196640:HRN196647 IBJ196640:IBJ196647 ILF196640:ILF196647 IVB196640:IVB196647 JEX196640:JEX196647 JOT196640:JOT196647 JYP196640:JYP196647 KIL196640:KIL196647 KSH196640:KSH196647 LCD196640:LCD196647 LLZ196640:LLZ196647 LVV196640:LVV196647 MFR196640:MFR196647 MPN196640:MPN196647 MZJ196640:MZJ196647 NJF196640:NJF196647 NTB196640:NTB196647 OCX196640:OCX196647 OMT196640:OMT196647 OWP196640:OWP196647 PGL196640:PGL196647 PQH196640:PQH196647 QAD196640:QAD196647 QJZ196640:QJZ196647 QTV196640:QTV196647 RDR196640:RDR196647 RNN196640:RNN196647 RXJ196640:RXJ196647 SHF196640:SHF196647 SRB196640:SRB196647 TAX196640:TAX196647 TKT196640:TKT196647 TUP196640:TUP196647 UEL196640:UEL196647 UOH196640:UOH196647 UYD196640:UYD196647 VHZ196640:VHZ196647 VRV196640:VRV196647 WBR196640:WBR196647 WLN196640:WLN196647 WVJ196640:WVJ196647 B262176:B262183 IX262176:IX262183 ST262176:ST262183 ACP262176:ACP262183 AML262176:AML262183 AWH262176:AWH262183 BGD262176:BGD262183 BPZ262176:BPZ262183 BZV262176:BZV262183 CJR262176:CJR262183 CTN262176:CTN262183 DDJ262176:DDJ262183 DNF262176:DNF262183 DXB262176:DXB262183 EGX262176:EGX262183 EQT262176:EQT262183 FAP262176:FAP262183 FKL262176:FKL262183 FUH262176:FUH262183 GED262176:GED262183 GNZ262176:GNZ262183 GXV262176:GXV262183 HHR262176:HHR262183 HRN262176:HRN262183 IBJ262176:IBJ262183 ILF262176:ILF262183 IVB262176:IVB262183 JEX262176:JEX262183 JOT262176:JOT262183 JYP262176:JYP262183 KIL262176:KIL262183 KSH262176:KSH262183 LCD262176:LCD262183 LLZ262176:LLZ262183 LVV262176:LVV262183 MFR262176:MFR262183 MPN262176:MPN262183 MZJ262176:MZJ262183 NJF262176:NJF262183 NTB262176:NTB262183 OCX262176:OCX262183 OMT262176:OMT262183 OWP262176:OWP262183 PGL262176:PGL262183 PQH262176:PQH262183 QAD262176:QAD262183 QJZ262176:QJZ262183 QTV262176:QTV262183 RDR262176:RDR262183 RNN262176:RNN262183 RXJ262176:RXJ262183 SHF262176:SHF262183 SRB262176:SRB262183 TAX262176:TAX262183 TKT262176:TKT262183 TUP262176:TUP262183 UEL262176:UEL262183 UOH262176:UOH262183 UYD262176:UYD262183 VHZ262176:VHZ262183 VRV262176:VRV262183 WBR262176:WBR262183 WLN262176:WLN262183 WVJ262176:WVJ262183 B327712:B327719 IX327712:IX327719 ST327712:ST327719 ACP327712:ACP327719 AML327712:AML327719 AWH327712:AWH327719 BGD327712:BGD327719 BPZ327712:BPZ327719 BZV327712:BZV327719 CJR327712:CJR327719 CTN327712:CTN327719 DDJ327712:DDJ327719 DNF327712:DNF327719 DXB327712:DXB327719 EGX327712:EGX327719 EQT327712:EQT327719 FAP327712:FAP327719 FKL327712:FKL327719 FUH327712:FUH327719 GED327712:GED327719 GNZ327712:GNZ327719 GXV327712:GXV327719 HHR327712:HHR327719 HRN327712:HRN327719 IBJ327712:IBJ327719 ILF327712:ILF327719 IVB327712:IVB327719 JEX327712:JEX327719 JOT327712:JOT327719 JYP327712:JYP327719 KIL327712:KIL327719 KSH327712:KSH327719 LCD327712:LCD327719 LLZ327712:LLZ327719 LVV327712:LVV327719 MFR327712:MFR327719 MPN327712:MPN327719 MZJ327712:MZJ327719 NJF327712:NJF327719 NTB327712:NTB327719 OCX327712:OCX327719 OMT327712:OMT327719 OWP327712:OWP327719 PGL327712:PGL327719 PQH327712:PQH327719 QAD327712:QAD327719 QJZ327712:QJZ327719 QTV327712:QTV327719 RDR327712:RDR327719 RNN327712:RNN327719 RXJ327712:RXJ327719 SHF327712:SHF327719 SRB327712:SRB327719 TAX327712:TAX327719 TKT327712:TKT327719 TUP327712:TUP327719 UEL327712:UEL327719 UOH327712:UOH327719 UYD327712:UYD327719 VHZ327712:VHZ327719 VRV327712:VRV327719 WBR327712:WBR327719 WLN327712:WLN327719 WVJ327712:WVJ327719 B393248:B393255 IX393248:IX393255 ST393248:ST393255 ACP393248:ACP393255 AML393248:AML393255 AWH393248:AWH393255 BGD393248:BGD393255 BPZ393248:BPZ393255 BZV393248:BZV393255 CJR393248:CJR393255 CTN393248:CTN393255 DDJ393248:DDJ393255 DNF393248:DNF393255 DXB393248:DXB393255 EGX393248:EGX393255 EQT393248:EQT393255 FAP393248:FAP393255 FKL393248:FKL393255 FUH393248:FUH393255 GED393248:GED393255 GNZ393248:GNZ393255 GXV393248:GXV393255 HHR393248:HHR393255 HRN393248:HRN393255 IBJ393248:IBJ393255 ILF393248:ILF393255 IVB393248:IVB393255 JEX393248:JEX393255 JOT393248:JOT393255 JYP393248:JYP393255 KIL393248:KIL393255 KSH393248:KSH393255 LCD393248:LCD393255 LLZ393248:LLZ393255 LVV393248:LVV393255 MFR393248:MFR393255 MPN393248:MPN393255 MZJ393248:MZJ393255 NJF393248:NJF393255 NTB393248:NTB393255 OCX393248:OCX393255 OMT393248:OMT393255 OWP393248:OWP393255 PGL393248:PGL393255 PQH393248:PQH393255 QAD393248:QAD393255 QJZ393248:QJZ393255 QTV393248:QTV393255 RDR393248:RDR393255 RNN393248:RNN393255 RXJ393248:RXJ393255 SHF393248:SHF393255 SRB393248:SRB393255 TAX393248:TAX393255 TKT393248:TKT393255 TUP393248:TUP393255 UEL393248:UEL393255 UOH393248:UOH393255 UYD393248:UYD393255 VHZ393248:VHZ393255 VRV393248:VRV393255 WBR393248:WBR393255 WLN393248:WLN393255 WVJ393248:WVJ393255 B458784:B458791 IX458784:IX458791 ST458784:ST458791 ACP458784:ACP458791 AML458784:AML458791 AWH458784:AWH458791 BGD458784:BGD458791 BPZ458784:BPZ458791 BZV458784:BZV458791 CJR458784:CJR458791 CTN458784:CTN458791 DDJ458784:DDJ458791 DNF458784:DNF458791 DXB458784:DXB458791 EGX458784:EGX458791 EQT458784:EQT458791 FAP458784:FAP458791 FKL458784:FKL458791 FUH458784:FUH458791 GED458784:GED458791 GNZ458784:GNZ458791 GXV458784:GXV458791 HHR458784:HHR458791 HRN458784:HRN458791 IBJ458784:IBJ458791 ILF458784:ILF458791 IVB458784:IVB458791 JEX458784:JEX458791 JOT458784:JOT458791 JYP458784:JYP458791 KIL458784:KIL458791 KSH458784:KSH458791 LCD458784:LCD458791 LLZ458784:LLZ458791 LVV458784:LVV458791 MFR458784:MFR458791 MPN458784:MPN458791 MZJ458784:MZJ458791 NJF458784:NJF458791 NTB458784:NTB458791 OCX458784:OCX458791 OMT458784:OMT458791 OWP458784:OWP458791 PGL458784:PGL458791 PQH458784:PQH458791 QAD458784:QAD458791 QJZ458784:QJZ458791 QTV458784:QTV458791 RDR458784:RDR458791 RNN458784:RNN458791 RXJ458784:RXJ458791 SHF458784:SHF458791 SRB458784:SRB458791 TAX458784:TAX458791 TKT458784:TKT458791 TUP458784:TUP458791 UEL458784:UEL458791 UOH458784:UOH458791 UYD458784:UYD458791 VHZ458784:VHZ458791 VRV458784:VRV458791 WBR458784:WBR458791 WLN458784:WLN458791 WVJ458784:WVJ458791 B524320:B524327 IX524320:IX524327 ST524320:ST524327 ACP524320:ACP524327 AML524320:AML524327 AWH524320:AWH524327 BGD524320:BGD524327 BPZ524320:BPZ524327 BZV524320:BZV524327 CJR524320:CJR524327 CTN524320:CTN524327 DDJ524320:DDJ524327 DNF524320:DNF524327 DXB524320:DXB524327 EGX524320:EGX524327 EQT524320:EQT524327 FAP524320:FAP524327 FKL524320:FKL524327 FUH524320:FUH524327 GED524320:GED524327 GNZ524320:GNZ524327 GXV524320:GXV524327 HHR524320:HHR524327 HRN524320:HRN524327 IBJ524320:IBJ524327 ILF524320:ILF524327 IVB524320:IVB524327 JEX524320:JEX524327 JOT524320:JOT524327 JYP524320:JYP524327 KIL524320:KIL524327 KSH524320:KSH524327 LCD524320:LCD524327 LLZ524320:LLZ524327 LVV524320:LVV524327 MFR524320:MFR524327 MPN524320:MPN524327 MZJ524320:MZJ524327 NJF524320:NJF524327 NTB524320:NTB524327 OCX524320:OCX524327 OMT524320:OMT524327 OWP524320:OWP524327 PGL524320:PGL524327 PQH524320:PQH524327 QAD524320:QAD524327 QJZ524320:QJZ524327 QTV524320:QTV524327 RDR524320:RDR524327 RNN524320:RNN524327 RXJ524320:RXJ524327 SHF524320:SHF524327 SRB524320:SRB524327 TAX524320:TAX524327 TKT524320:TKT524327 TUP524320:TUP524327 UEL524320:UEL524327 UOH524320:UOH524327 UYD524320:UYD524327 VHZ524320:VHZ524327 VRV524320:VRV524327 WBR524320:WBR524327 WLN524320:WLN524327 WVJ524320:WVJ524327 B589856:B589863 IX589856:IX589863 ST589856:ST589863 ACP589856:ACP589863 AML589856:AML589863 AWH589856:AWH589863 BGD589856:BGD589863 BPZ589856:BPZ589863 BZV589856:BZV589863 CJR589856:CJR589863 CTN589856:CTN589863 DDJ589856:DDJ589863 DNF589856:DNF589863 DXB589856:DXB589863 EGX589856:EGX589863 EQT589856:EQT589863 FAP589856:FAP589863 FKL589856:FKL589863 FUH589856:FUH589863 GED589856:GED589863 GNZ589856:GNZ589863 GXV589856:GXV589863 HHR589856:HHR589863 HRN589856:HRN589863 IBJ589856:IBJ589863 ILF589856:ILF589863 IVB589856:IVB589863 JEX589856:JEX589863 JOT589856:JOT589863 JYP589856:JYP589863 KIL589856:KIL589863 KSH589856:KSH589863 LCD589856:LCD589863 LLZ589856:LLZ589863 LVV589856:LVV589863 MFR589856:MFR589863 MPN589856:MPN589863 MZJ589856:MZJ589863 NJF589856:NJF589863 NTB589856:NTB589863 OCX589856:OCX589863 OMT589856:OMT589863 OWP589856:OWP589863 PGL589856:PGL589863 PQH589856:PQH589863 QAD589856:QAD589863 QJZ589856:QJZ589863 QTV589856:QTV589863 RDR589856:RDR589863 RNN589856:RNN589863 RXJ589856:RXJ589863 SHF589856:SHF589863 SRB589856:SRB589863 TAX589856:TAX589863 TKT589856:TKT589863 TUP589856:TUP589863 UEL589856:UEL589863 UOH589856:UOH589863 UYD589856:UYD589863 VHZ589856:VHZ589863 VRV589856:VRV589863 WBR589856:WBR589863 WLN589856:WLN589863 WVJ589856:WVJ589863 B655392:B655399 IX655392:IX655399 ST655392:ST655399 ACP655392:ACP655399 AML655392:AML655399 AWH655392:AWH655399 BGD655392:BGD655399 BPZ655392:BPZ655399 BZV655392:BZV655399 CJR655392:CJR655399 CTN655392:CTN655399 DDJ655392:DDJ655399 DNF655392:DNF655399 DXB655392:DXB655399 EGX655392:EGX655399 EQT655392:EQT655399 FAP655392:FAP655399 FKL655392:FKL655399 FUH655392:FUH655399 GED655392:GED655399 GNZ655392:GNZ655399 GXV655392:GXV655399 HHR655392:HHR655399 HRN655392:HRN655399 IBJ655392:IBJ655399 ILF655392:ILF655399 IVB655392:IVB655399 JEX655392:JEX655399 JOT655392:JOT655399 JYP655392:JYP655399 KIL655392:KIL655399 KSH655392:KSH655399 LCD655392:LCD655399 LLZ655392:LLZ655399 LVV655392:LVV655399 MFR655392:MFR655399 MPN655392:MPN655399 MZJ655392:MZJ655399 NJF655392:NJF655399 NTB655392:NTB655399 OCX655392:OCX655399 OMT655392:OMT655399 OWP655392:OWP655399 PGL655392:PGL655399 PQH655392:PQH655399 QAD655392:QAD655399 QJZ655392:QJZ655399 QTV655392:QTV655399 RDR655392:RDR655399 RNN655392:RNN655399 RXJ655392:RXJ655399 SHF655392:SHF655399 SRB655392:SRB655399 TAX655392:TAX655399 TKT655392:TKT655399 TUP655392:TUP655399 UEL655392:UEL655399 UOH655392:UOH655399 UYD655392:UYD655399 VHZ655392:VHZ655399 VRV655392:VRV655399 WBR655392:WBR655399 WLN655392:WLN655399 WVJ655392:WVJ655399 B720928:B720935 IX720928:IX720935 ST720928:ST720935 ACP720928:ACP720935 AML720928:AML720935 AWH720928:AWH720935 BGD720928:BGD720935 BPZ720928:BPZ720935 BZV720928:BZV720935 CJR720928:CJR720935 CTN720928:CTN720935 DDJ720928:DDJ720935 DNF720928:DNF720935 DXB720928:DXB720935 EGX720928:EGX720935 EQT720928:EQT720935 FAP720928:FAP720935 FKL720928:FKL720935 FUH720928:FUH720935 GED720928:GED720935 GNZ720928:GNZ720935 GXV720928:GXV720935 HHR720928:HHR720935 HRN720928:HRN720935 IBJ720928:IBJ720935 ILF720928:ILF720935 IVB720928:IVB720935 JEX720928:JEX720935 JOT720928:JOT720935 JYP720928:JYP720935 KIL720928:KIL720935 KSH720928:KSH720935 LCD720928:LCD720935 LLZ720928:LLZ720935 LVV720928:LVV720935 MFR720928:MFR720935 MPN720928:MPN720935 MZJ720928:MZJ720935 NJF720928:NJF720935 NTB720928:NTB720935 OCX720928:OCX720935 OMT720928:OMT720935 OWP720928:OWP720935 PGL720928:PGL720935 PQH720928:PQH720935 QAD720928:QAD720935 QJZ720928:QJZ720935 QTV720928:QTV720935 RDR720928:RDR720935 RNN720928:RNN720935 RXJ720928:RXJ720935 SHF720928:SHF720935 SRB720928:SRB720935 TAX720928:TAX720935 TKT720928:TKT720935 TUP720928:TUP720935 UEL720928:UEL720935 UOH720928:UOH720935 UYD720928:UYD720935 VHZ720928:VHZ720935 VRV720928:VRV720935 WBR720928:WBR720935 WLN720928:WLN720935 WVJ720928:WVJ720935 B786464:B786471 IX786464:IX786471 ST786464:ST786471 ACP786464:ACP786471 AML786464:AML786471 AWH786464:AWH786471 BGD786464:BGD786471 BPZ786464:BPZ786471 BZV786464:BZV786471 CJR786464:CJR786471 CTN786464:CTN786471 DDJ786464:DDJ786471 DNF786464:DNF786471 DXB786464:DXB786471 EGX786464:EGX786471 EQT786464:EQT786471 FAP786464:FAP786471 FKL786464:FKL786471 FUH786464:FUH786471 GED786464:GED786471 GNZ786464:GNZ786471 GXV786464:GXV786471 HHR786464:HHR786471 HRN786464:HRN786471 IBJ786464:IBJ786471 ILF786464:ILF786471 IVB786464:IVB786471 JEX786464:JEX786471 JOT786464:JOT786471 JYP786464:JYP786471 KIL786464:KIL786471 KSH786464:KSH786471 LCD786464:LCD786471 LLZ786464:LLZ786471 LVV786464:LVV786471 MFR786464:MFR786471 MPN786464:MPN786471 MZJ786464:MZJ786471 NJF786464:NJF786471 NTB786464:NTB786471 OCX786464:OCX786471 OMT786464:OMT786471 OWP786464:OWP786471 PGL786464:PGL786471 PQH786464:PQH786471 QAD786464:QAD786471 QJZ786464:QJZ786471 QTV786464:QTV786471 RDR786464:RDR786471 RNN786464:RNN786471 RXJ786464:RXJ786471 SHF786464:SHF786471 SRB786464:SRB786471 TAX786464:TAX786471 TKT786464:TKT786471 TUP786464:TUP786471 UEL786464:UEL786471 UOH786464:UOH786471 UYD786464:UYD786471 VHZ786464:VHZ786471 VRV786464:VRV786471 WBR786464:WBR786471 WLN786464:WLN786471 WVJ786464:WVJ786471 B852000:B852007 IX852000:IX852007 ST852000:ST852007 ACP852000:ACP852007 AML852000:AML852007 AWH852000:AWH852007 BGD852000:BGD852007 BPZ852000:BPZ852007 BZV852000:BZV852007 CJR852000:CJR852007 CTN852000:CTN852007 DDJ852000:DDJ852007 DNF852000:DNF852007 DXB852000:DXB852007 EGX852000:EGX852007 EQT852000:EQT852007 FAP852000:FAP852007 FKL852000:FKL852007 FUH852000:FUH852007 GED852000:GED852007 GNZ852000:GNZ852007 GXV852000:GXV852007 HHR852000:HHR852007 HRN852000:HRN852007 IBJ852000:IBJ852007 ILF852000:ILF852007 IVB852000:IVB852007 JEX852000:JEX852007 JOT852000:JOT852007 JYP852000:JYP852007 KIL852000:KIL852007 KSH852000:KSH852007 LCD852000:LCD852007 LLZ852000:LLZ852007 LVV852000:LVV852007 MFR852000:MFR852007 MPN852000:MPN852007 MZJ852000:MZJ852007 NJF852000:NJF852007 NTB852000:NTB852007 OCX852000:OCX852007 OMT852000:OMT852007 OWP852000:OWP852007 PGL852000:PGL852007 PQH852000:PQH852007 QAD852000:QAD852007 QJZ852000:QJZ852007 QTV852000:QTV852007 RDR852000:RDR852007 RNN852000:RNN852007 RXJ852000:RXJ852007 SHF852000:SHF852007 SRB852000:SRB852007 TAX852000:TAX852007 TKT852000:TKT852007 TUP852000:TUP852007 UEL852000:UEL852007 UOH852000:UOH852007 UYD852000:UYD852007 VHZ852000:VHZ852007 VRV852000:VRV852007 WBR852000:WBR852007 WLN852000:WLN852007 WVJ852000:WVJ852007 B917536:B917543 IX917536:IX917543 ST917536:ST917543 ACP917536:ACP917543 AML917536:AML917543 AWH917536:AWH917543 BGD917536:BGD917543 BPZ917536:BPZ917543 BZV917536:BZV917543 CJR917536:CJR917543 CTN917536:CTN917543 DDJ917536:DDJ917543 DNF917536:DNF917543 DXB917536:DXB917543 EGX917536:EGX917543 EQT917536:EQT917543 FAP917536:FAP917543 FKL917536:FKL917543 FUH917536:FUH917543 GED917536:GED917543 GNZ917536:GNZ917543 GXV917536:GXV917543 HHR917536:HHR917543 HRN917536:HRN917543 IBJ917536:IBJ917543 ILF917536:ILF917543 IVB917536:IVB917543 JEX917536:JEX917543 JOT917536:JOT917543 JYP917536:JYP917543 KIL917536:KIL917543 KSH917536:KSH917543 LCD917536:LCD917543 LLZ917536:LLZ917543 LVV917536:LVV917543 MFR917536:MFR917543 MPN917536:MPN917543 MZJ917536:MZJ917543 NJF917536:NJF917543 NTB917536:NTB917543 OCX917536:OCX917543 OMT917536:OMT917543 OWP917536:OWP917543 PGL917536:PGL917543 PQH917536:PQH917543 QAD917536:QAD917543 QJZ917536:QJZ917543 QTV917536:QTV917543 RDR917536:RDR917543 RNN917536:RNN917543 RXJ917536:RXJ917543 SHF917536:SHF917543 SRB917536:SRB917543 TAX917536:TAX917543 TKT917536:TKT917543 TUP917536:TUP917543 UEL917536:UEL917543 UOH917536:UOH917543 UYD917536:UYD917543 VHZ917536:VHZ917543 VRV917536:VRV917543 WBR917536:WBR917543 WLN917536:WLN917543 WVJ917536:WVJ917543 B983072:B983079 IX983072:IX983079 ST983072:ST983079 ACP983072:ACP983079 AML983072:AML983079 AWH983072:AWH983079 BGD983072:BGD983079 BPZ983072:BPZ983079 BZV983072:BZV983079 CJR983072:CJR983079 CTN983072:CTN983079 DDJ983072:DDJ983079 DNF983072:DNF983079 DXB983072:DXB983079 EGX983072:EGX983079 EQT983072:EQT983079 FAP983072:FAP983079 FKL983072:FKL983079 FUH983072:FUH983079 GED983072:GED983079 GNZ983072:GNZ983079 GXV983072:GXV983079 HHR983072:HHR983079 HRN983072:HRN983079 IBJ983072:IBJ983079 ILF983072:ILF983079 IVB983072:IVB983079 JEX983072:JEX983079 JOT983072:JOT983079 JYP983072:JYP983079 KIL983072:KIL983079 KSH983072:KSH983079 LCD983072:LCD983079 LLZ983072:LLZ983079 LVV983072:LVV983079 MFR983072:MFR983079 MPN983072:MPN983079 MZJ983072:MZJ983079 NJF983072:NJF983079 NTB983072:NTB983079 OCX983072:OCX983079 OMT983072:OMT983079 OWP983072:OWP983079 PGL983072:PGL983079 PQH983072:PQH983079 QAD983072:QAD983079 QJZ983072:QJZ983079 QTV983072:QTV983079 RDR983072:RDR983079 RNN983072:RNN983079 RXJ983072:RXJ983079 SHF983072:SHF983079 SRB983072:SRB983079 TAX983072:TAX983079 TKT983072:TKT983079 TUP983072:TUP983079 UEL983072:UEL983079 UOH983072:UOH983079 UYD983072:UYD983079 VHZ983072:VHZ983079 VRV983072:VRV983079 WBR983072:WBR983079 WLN983072:WLN983079 B32">
      <formula1>Valore</formula1>
    </dataValidation>
  </dataValidations>
  <pageMargins left="0.7" right="0.7" top="0.75" bottom="0.75" header="0.3" footer="0.3"/>
  <pageSetup paperSize="9" scale="65" orientation="landscape" r:id="rId1"/>
  <legacyDrawing r:id="rId2"/>
  <extLst xmlns:x14="http://schemas.microsoft.com/office/spreadsheetml/2009/9/main">
    <ext uri="{CCE6A557-97BC-4b89-ADB6-D9C93CAAB3DF}">
      <x14:dataValidations xmlns:xm="http://schemas.microsoft.com/office/excel/2006/main" count="2">
        <x14:dataValidation type="list" allowBlank="1" showInputMessage="1" showErrorMessage="1">
          <x14:formula1>
            <xm:f>Foglio1!$B$2:$B$10</xm:f>
          </x14:formula1>
          <xm:sqref>B33:B39</xm:sqref>
        </x14:dataValidation>
        <x14:dataValidation type="list" allowBlank="1" showInputMessage="1" showErrorMessage="1">
          <x14:formula1>
            <xm:f>Foglio1!$A$2:$A$10</xm:f>
          </x14:formula1>
          <xm:sqref>A33:A39</xm:sqref>
        </x14:dataValidation>
      </x14:dataValidations>
    </ext>
  </extLst>
</worksheet>
</file>

<file path=xl/worksheets/sheet23.xml><?xml version="1.0" encoding="utf-8"?>
<worksheet xmlns="http://schemas.openxmlformats.org/spreadsheetml/2006/main" xmlns:r="http://schemas.openxmlformats.org/officeDocument/2006/relationships">
  <dimension ref="A1:BK33"/>
  <sheetViews>
    <sheetView zoomScaleNormal="100" workbookViewId="0">
      <pane ySplit="13" topLeftCell="A14" activePane="bottomLeft" state="frozen"/>
      <selection pane="bottomLeft" activeCell="D16" sqref="D16:N16"/>
    </sheetView>
  </sheetViews>
  <sheetFormatPr defaultColWidth="8.85546875" defaultRowHeight="15.75"/>
  <cols>
    <col min="1" max="1" width="1.28515625" style="44" customWidth="1"/>
    <col min="2" max="2" width="64.28515625" style="44" customWidth="1"/>
    <col min="3" max="3" width="78.7109375" style="44" customWidth="1"/>
    <col min="4" max="6" width="10.140625" style="62" customWidth="1"/>
    <col min="7" max="7" width="10.140625" style="63" customWidth="1"/>
    <col min="8" max="8" width="12.140625" style="44" customWidth="1"/>
    <col min="9" max="9" width="4.28515625" style="44" customWidth="1"/>
    <col min="10" max="10" width="10.140625" style="44" customWidth="1"/>
    <col min="11" max="11" width="4.42578125" style="44" customWidth="1"/>
    <col min="12" max="14" width="10.140625" style="44" customWidth="1"/>
    <col min="15" max="15" width="1.42578125" style="44" hidden="1" customWidth="1"/>
    <col min="16" max="16" width="18.85546875" style="44" customWidth="1"/>
    <col min="17" max="29" width="8" style="44" customWidth="1"/>
    <col min="30" max="33" width="9.28515625" style="44" customWidth="1"/>
    <col min="34" max="61" width="8.85546875" style="44"/>
    <col min="62" max="62" width="64" customWidth="1"/>
    <col min="63" max="63" width="97.85546875" customWidth="1"/>
    <col min="64" max="16384" width="8.85546875" style="44"/>
  </cols>
  <sheetData>
    <row r="1" spans="1:63" ht="8.25" customHeight="1" thickBot="1">
      <c r="A1" s="42"/>
      <c r="B1" s="204"/>
      <c r="C1" s="205"/>
      <c r="D1" s="206"/>
      <c r="E1" s="206"/>
      <c r="F1" s="206"/>
      <c r="G1" s="207"/>
      <c r="H1" s="207"/>
      <c r="I1" s="207"/>
      <c r="J1" s="207"/>
      <c r="K1" s="207"/>
      <c r="L1" s="207"/>
      <c r="M1" s="207"/>
      <c r="N1" s="208"/>
      <c r="O1" s="43"/>
      <c r="BJ1" s="45" t="s">
        <v>186</v>
      </c>
      <c r="BK1" s="46" t="s">
        <v>187</v>
      </c>
    </row>
    <row r="2" spans="1:63" ht="25.5" customHeight="1">
      <c r="A2" s="42"/>
      <c r="B2" s="209" t="s">
        <v>188</v>
      </c>
      <c r="C2" s="614" t="str">
        <f>'Elenco P.I.'!B2</f>
        <v>Comune di Arborea</v>
      </c>
      <c r="D2" s="614"/>
      <c r="E2" s="614"/>
      <c r="F2" s="614"/>
      <c r="G2" s="614"/>
      <c r="H2" s="614"/>
      <c r="I2" s="614"/>
      <c r="J2" s="614"/>
      <c r="K2" s="42"/>
      <c r="L2" s="47" t="s">
        <v>189</v>
      </c>
      <c r="M2" s="203">
        <v>2020</v>
      </c>
      <c r="N2" s="210"/>
      <c r="O2" s="48"/>
      <c r="BJ2" s="49" t="s">
        <v>190</v>
      </c>
      <c r="BK2" s="50" t="s">
        <v>191</v>
      </c>
    </row>
    <row r="3" spans="1:63" ht="25.5" customHeight="1">
      <c r="A3" s="42"/>
      <c r="B3" s="209" t="s">
        <v>192</v>
      </c>
      <c r="C3" s="614" t="str">
        <f>'Elenco P.I.'!B7</f>
        <v>Area: Tecnica</v>
      </c>
      <c r="D3" s="614"/>
      <c r="E3" s="614"/>
      <c r="F3" s="614"/>
      <c r="G3" s="614"/>
      <c r="H3" s="614"/>
      <c r="I3" s="614"/>
      <c r="J3" s="614"/>
      <c r="K3" s="42"/>
      <c r="L3" s="42"/>
      <c r="M3" s="42"/>
      <c r="N3" s="210"/>
      <c r="O3" s="48"/>
      <c r="BJ3" s="51" t="s">
        <v>193</v>
      </c>
      <c r="BK3" s="52" t="s">
        <v>194</v>
      </c>
    </row>
    <row r="4" spans="1:63" ht="25.5" customHeight="1">
      <c r="A4" s="42"/>
      <c r="B4" s="209" t="s">
        <v>195</v>
      </c>
      <c r="C4" s="614"/>
      <c r="D4" s="614"/>
      <c r="E4" s="614"/>
      <c r="F4" s="614"/>
      <c r="G4" s="614"/>
      <c r="H4" s="614"/>
      <c r="I4" s="614"/>
      <c r="J4" s="614"/>
      <c r="K4" s="42"/>
      <c r="L4" s="42"/>
      <c r="M4" s="42"/>
      <c r="N4" s="210"/>
      <c r="O4" s="48"/>
      <c r="BJ4" s="51" t="s">
        <v>196</v>
      </c>
      <c r="BK4" s="52" t="s">
        <v>197</v>
      </c>
    </row>
    <row r="5" spans="1:63" ht="12.75" customHeight="1">
      <c r="A5" s="42"/>
      <c r="B5" s="211"/>
      <c r="C5" s="53"/>
      <c r="D5" s="54"/>
      <c r="E5" s="53"/>
      <c r="F5" s="54"/>
      <c r="G5" s="42"/>
      <c r="H5" s="42"/>
      <c r="I5" s="42"/>
      <c r="J5" s="42"/>
      <c r="K5" s="42"/>
      <c r="L5" s="42"/>
      <c r="M5" s="42"/>
      <c r="N5" s="210"/>
      <c r="O5" s="48"/>
      <c r="BJ5" s="51" t="s">
        <v>198</v>
      </c>
      <c r="BK5" s="52" t="s">
        <v>199</v>
      </c>
    </row>
    <row r="6" spans="1:63" ht="5.25" customHeight="1">
      <c r="A6" s="42"/>
      <c r="B6" s="615" t="s">
        <v>200</v>
      </c>
      <c r="C6" s="615"/>
      <c r="D6" s="615"/>
      <c r="E6" s="615"/>
      <c r="F6" s="615"/>
      <c r="G6" s="615"/>
      <c r="H6" s="615"/>
      <c r="I6" s="615"/>
      <c r="J6" s="615"/>
      <c r="K6" s="615"/>
      <c r="L6" s="615"/>
      <c r="M6" s="615"/>
      <c r="N6" s="615"/>
      <c r="O6" s="48"/>
      <c r="BJ6" s="51" t="s">
        <v>201</v>
      </c>
      <c r="BK6" s="52" t="s">
        <v>202</v>
      </c>
    </row>
    <row r="7" spans="1:63" ht="5.25" customHeight="1">
      <c r="A7" s="42"/>
      <c r="B7" s="615"/>
      <c r="C7" s="615"/>
      <c r="D7" s="615"/>
      <c r="E7" s="615"/>
      <c r="F7" s="615"/>
      <c r="G7" s="615"/>
      <c r="H7" s="615"/>
      <c r="I7" s="615"/>
      <c r="J7" s="615"/>
      <c r="K7" s="615"/>
      <c r="L7" s="615"/>
      <c r="M7" s="615"/>
      <c r="N7" s="615"/>
      <c r="O7" s="48"/>
      <c r="BJ7" s="51" t="s">
        <v>203</v>
      </c>
      <c r="BK7" s="52" t="s">
        <v>204</v>
      </c>
    </row>
    <row r="8" spans="1:63" ht="5.25" customHeight="1">
      <c r="A8" s="42"/>
      <c r="B8" s="615"/>
      <c r="C8" s="615"/>
      <c r="D8" s="615"/>
      <c r="E8" s="615"/>
      <c r="F8" s="615"/>
      <c r="G8" s="615"/>
      <c r="H8" s="615"/>
      <c r="I8" s="615"/>
      <c r="J8" s="615"/>
      <c r="K8" s="615"/>
      <c r="L8" s="615"/>
      <c r="M8" s="615"/>
      <c r="N8" s="615"/>
      <c r="O8" s="48"/>
      <c r="BJ8" s="51" t="s">
        <v>205</v>
      </c>
      <c r="BK8" s="52" t="s">
        <v>206</v>
      </c>
    </row>
    <row r="9" spans="1:63" ht="5.25" customHeight="1">
      <c r="A9" s="42"/>
      <c r="B9" s="615"/>
      <c r="C9" s="615"/>
      <c r="D9" s="616"/>
      <c r="E9" s="616"/>
      <c r="F9" s="616"/>
      <c r="G9" s="616"/>
      <c r="H9" s="616"/>
      <c r="I9" s="616"/>
      <c r="J9" s="616"/>
      <c r="K9" s="616"/>
      <c r="L9" s="616"/>
      <c r="M9" s="616"/>
      <c r="N9" s="616"/>
      <c r="O9" s="48"/>
      <c r="BJ9" s="51" t="s">
        <v>207</v>
      </c>
      <c r="BK9" s="52" t="s">
        <v>208</v>
      </c>
    </row>
    <row r="10" spans="1:63" ht="9.75" customHeight="1">
      <c r="A10" s="42"/>
      <c r="B10" s="615" t="s">
        <v>209</v>
      </c>
      <c r="C10" s="615"/>
      <c r="D10" s="618" t="s">
        <v>210</v>
      </c>
      <c r="E10" s="619"/>
      <c r="F10" s="619"/>
      <c r="G10" s="195"/>
      <c r="H10" s="195"/>
      <c r="I10" s="197"/>
      <c r="J10" s="617" t="s">
        <v>211</v>
      </c>
      <c r="K10" s="202"/>
      <c r="L10" s="197"/>
      <c r="M10" s="197"/>
      <c r="N10" s="198"/>
      <c r="O10" s="48"/>
      <c r="BJ10" s="51"/>
      <c r="BK10" s="52"/>
    </row>
    <row r="11" spans="1:63" ht="18" customHeight="1">
      <c r="A11" s="42"/>
      <c r="B11" s="615"/>
      <c r="C11" s="615"/>
      <c r="D11" s="620"/>
      <c r="E11" s="621"/>
      <c r="F11" s="621"/>
      <c r="G11" s="192"/>
      <c r="H11" s="194"/>
      <c r="I11" s="193"/>
      <c r="J11" s="617"/>
      <c r="K11" s="194"/>
      <c r="L11" s="212"/>
      <c r="M11" s="193"/>
      <c r="N11" s="199"/>
      <c r="O11" s="48"/>
      <c r="BJ11" s="51"/>
      <c r="BK11" s="52"/>
    </row>
    <row r="12" spans="1:63" ht="18" customHeight="1">
      <c r="A12" s="42"/>
      <c r="B12" s="464" t="s">
        <v>212</v>
      </c>
      <c r="C12" s="464" t="s">
        <v>213</v>
      </c>
      <c r="D12" s="622"/>
      <c r="E12" s="623"/>
      <c r="F12" s="623"/>
      <c r="G12" s="196"/>
      <c r="H12" s="196"/>
      <c r="I12" s="200"/>
      <c r="J12" s="617"/>
      <c r="K12" s="196"/>
      <c r="L12" s="200"/>
      <c r="M12" s="200"/>
      <c r="N12" s="201"/>
      <c r="O12" s="55"/>
      <c r="BJ12" s="51"/>
      <c r="BK12" s="52"/>
    </row>
    <row r="13" spans="1:63" ht="21.75" customHeight="1">
      <c r="A13" s="42"/>
      <c r="B13" s="464"/>
      <c r="C13" s="464"/>
      <c r="D13" s="624" t="s">
        <v>214</v>
      </c>
      <c r="E13" s="624"/>
      <c r="F13" s="624"/>
      <c r="G13" s="624"/>
      <c r="H13" s="624"/>
      <c r="I13" s="624"/>
      <c r="J13" s="624"/>
      <c r="K13" s="624"/>
      <c r="L13" s="624"/>
      <c r="M13" s="624"/>
      <c r="N13" s="624"/>
      <c r="O13" s="56"/>
      <c r="BJ13" s="51" t="s">
        <v>215</v>
      </c>
      <c r="BK13" s="52" t="s">
        <v>216</v>
      </c>
    </row>
    <row r="14" spans="1:63" ht="46.5" customHeight="1">
      <c r="A14" s="42"/>
      <c r="B14" s="213" t="str">
        <f>Tecnico!B16</f>
        <v>Assicurare un'efficace acquisizione, gestione e programmazione delle risorse finanziarie dell'ente al fine di garantire la qualità dei servizi svolti e il rispetto dei piani e dei programmi della politica</v>
      </c>
      <c r="C14" s="213" t="str">
        <f>Tecnico!C16</f>
        <v>Capacità di realizzazione della spesa corrente del Settore. Indicatore: a)€ totali impegnati dal Settore Titolo I/€ totali stanziati dal Settore Titolo I; b) Capacità di realizzazione della spesa in conto capitale del Settore. Indicatore: € totali impegnati dal Settore Titolo II/€ totali stanziati dal Settore Titolo II</v>
      </c>
      <c r="D14" s="613"/>
      <c r="E14" s="613"/>
      <c r="F14" s="613"/>
      <c r="G14" s="613"/>
      <c r="H14" s="613"/>
      <c r="I14" s="613"/>
      <c r="J14" s="613"/>
      <c r="K14" s="613"/>
      <c r="L14" s="613"/>
      <c r="M14" s="613"/>
      <c r="N14" s="613"/>
      <c r="O14" s="48"/>
      <c r="P14" s="58"/>
      <c r="Q14" s="59"/>
      <c r="R14" s="59"/>
      <c r="S14" s="58"/>
      <c r="T14" s="58"/>
      <c r="U14" s="58"/>
      <c r="V14" s="58"/>
      <c r="W14" s="58"/>
      <c r="X14" s="58"/>
      <c r="Y14" s="58"/>
      <c r="Z14" s="58"/>
      <c r="AA14" s="58"/>
      <c r="AB14" s="58"/>
      <c r="AC14" s="58"/>
      <c r="AD14" s="58"/>
      <c r="AE14" s="58"/>
      <c r="AF14" s="58"/>
      <c r="AG14" s="58"/>
      <c r="AH14" s="58"/>
      <c r="AI14" s="58"/>
      <c r="AJ14" s="58"/>
      <c r="AK14" s="58"/>
      <c r="AL14" s="58"/>
      <c r="AM14" s="58"/>
      <c r="AN14" s="58"/>
      <c r="AO14" s="60"/>
      <c r="BJ14" s="51" t="s">
        <v>217</v>
      </c>
      <c r="BK14" s="52" t="s">
        <v>218</v>
      </c>
    </row>
    <row r="15" spans="1:63" ht="69.75" customHeight="1">
      <c r="A15" s="42"/>
      <c r="B15" s="213" t="e">
        <f>Tecnico!#REF!</f>
        <v>#REF!</v>
      </c>
      <c r="C15" s="213" t="e">
        <f>Tecnico!#REF!</f>
        <v>#REF!</v>
      </c>
      <c r="D15" s="613"/>
      <c r="E15" s="613"/>
      <c r="F15" s="613"/>
      <c r="G15" s="613"/>
      <c r="H15" s="613"/>
      <c r="I15" s="613"/>
      <c r="J15" s="613"/>
      <c r="K15" s="613"/>
      <c r="L15" s="613"/>
      <c r="M15" s="613"/>
      <c r="N15" s="613"/>
      <c r="O15" s="48"/>
      <c r="P15" s="58"/>
      <c r="Q15" s="59"/>
      <c r="R15" s="59"/>
      <c r="S15" s="58"/>
      <c r="T15" s="58"/>
      <c r="U15" s="58"/>
      <c r="V15" s="58"/>
      <c r="W15" s="58"/>
      <c r="X15" s="58"/>
      <c r="Y15" s="58"/>
      <c r="Z15" s="58"/>
      <c r="AA15" s="58"/>
      <c r="AB15" s="58"/>
      <c r="AC15" s="58"/>
      <c r="AD15" s="58"/>
      <c r="AE15" s="58"/>
      <c r="AF15" s="58"/>
      <c r="AG15" s="58"/>
      <c r="AH15" s="58"/>
      <c r="AI15" s="58"/>
      <c r="AJ15" s="58"/>
      <c r="AK15" s="58"/>
      <c r="AL15" s="58"/>
      <c r="AM15" s="58"/>
      <c r="AN15" s="58"/>
      <c r="AO15" s="60"/>
      <c r="BJ15" s="51" t="s">
        <v>217</v>
      </c>
      <c r="BK15" s="52" t="s">
        <v>218</v>
      </c>
    </row>
    <row r="16" spans="1:63" ht="66" customHeight="1">
      <c r="B16" s="213" t="e">
        <f>Tecnico!#REF!</f>
        <v>#REF!</v>
      </c>
      <c r="C16" s="213" t="e">
        <f>Tecnico!#REF!</f>
        <v>#REF!</v>
      </c>
      <c r="D16" s="613"/>
      <c r="E16" s="613"/>
      <c r="F16" s="613"/>
      <c r="G16" s="613"/>
      <c r="H16" s="613"/>
      <c r="I16" s="613"/>
      <c r="J16" s="613"/>
      <c r="K16" s="613"/>
      <c r="L16" s="613"/>
      <c r="M16" s="613"/>
      <c r="N16" s="613"/>
    </row>
    <row r="17" spans="2:14" ht="39.75" customHeight="1">
      <c r="B17" s="213" t="e">
        <f>Tecnico!#REF!</f>
        <v>#REF!</v>
      </c>
      <c r="C17" s="213" t="e">
        <f>Tecnico!#REF!</f>
        <v>#REF!</v>
      </c>
      <c r="D17" s="613"/>
      <c r="E17" s="613"/>
      <c r="F17" s="613"/>
      <c r="G17" s="613"/>
      <c r="H17" s="613"/>
      <c r="I17" s="613"/>
      <c r="J17" s="613"/>
      <c r="K17" s="613"/>
      <c r="L17" s="613"/>
      <c r="M17" s="613"/>
      <c r="N17" s="613"/>
    </row>
    <row r="18" spans="2:14" ht="45" customHeight="1">
      <c r="B18" s="213" t="str">
        <f>Tecnico!B17</f>
        <v>Attuazione delle misure previste dalla normativa  e del PTPC dell'ente in materia di Anticorruzione</v>
      </c>
      <c r="C18" s="213" t="e">
        <f>Tecnico!#REF!</f>
        <v>#REF!</v>
      </c>
      <c r="D18" s="613"/>
      <c r="E18" s="613"/>
      <c r="F18" s="613"/>
      <c r="G18" s="613"/>
      <c r="H18" s="613"/>
      <c r="I18" s="613"/>
      <c r="J18" s="613"/>
      <c r="K18" s="613"/>
      <c r="L18" s="613"/>
      <c r="M18" s="613"/>
      <c r="N18" s="613"/>
    </row>
    <row r="19" spans="2:14" ht="71.25" customHeight="1">
      <c r="B19" s="213" t="str">
        <f>Tecnico!B19</f>
        <v>Assicurare un elevato standard degli atti amministrativi finalizzato a garantire la legittimità, regolarità e correttezza dell’azione amministrativa nonche di regolarità contabile degli atti mediante l'attuazione dei controlli cosi come previsto nel numero e con le modalità programmate nel regolamento sui controlli interni adottato dall'ente.</v>
      </c>
      <c r="C19" s="213" t="str">
        <f>Tecnico!C17</f>
        <v>• Prevenzione della Corruzione e della Trasparenza – Revisione del PTPCT alla luce del PNA 2019. Aggiornamento e integrazione al PTPCT del Codice di comportamento dell’Ente. Supporto operativo al RPCT nel monitoraggio sull'attuazione delle misure anticorruzione e sulle pubblicazioni in Amministrazione Trasparente. Attività di supporto al RPCT nell'attività di monitoraggio e nella gestione degli atti e degli adempimenti necessari;</v>
      </c>
      <c r="D19" s="613"/>
      <c r="E19" s="613"/>
      <c r="F19" s="613"/>
      <c r="G19" s="613"/>
      <c r="H19" s="613"/>
      <c r="I19" s="613"/>
      <c r="J19" s="613"/>
      <c r="K19" s="613"/>
      <c r="L19" s="613"/>
      <c r="M19" s="613"/>
      <c r="N19" s="613"/>
    </row>
    <row r="20" spans="2:14" ht="51" customHeight="1">
      <c r="B20" s="213" t="e">
        <f>Tecnico!#REF!</f>
        <v>#REF!</v>
      </c>
      <c r="C20" s="213" t="e">
        <f>Tecnico!#REF!</f>
        <v>#REF!</v>
      </c>
      <c r="D20" s="613"/>
      <c r="E20" s="613"/>
      <c r="F20" s="613"/>
      <c r="G20" s="613"/>
      <c r="H20" s="613"/>
      <c r="I20" s="613"/>
      <c r="J20" s="613"/>
      <c r="K20" s="613"/>
      <c r="L20" s="613"/>
      <c r="M20" s="613"/>
      <c r="N20" s="613"/>
    </row>
    <row r="21" spans="2:14" ht="82.5" customHeight="1">
      <c r="B21" s="213" t="str">
        <f>Tecnico!B32</f>
        <v>Garantire il controllo effettivo da parte della stazione appaltante sull’esecuzione delle prestazioni</v>
      </c>
      <c r="C21" s="214" t="str">
        <f>Tecnico!C32</f>
        <v>Predisposizione preventiva delle modalità organizzative e gestionali attraverso le quali garantire il controllo effettivo da parte della stazione appaltante sull’esecuzione delle prestazioni, programmando accessi diretti sul luogo dell’esecuzione stessa, nonché verifiche, anche a sorpresa, sull’effettiva ottemperanza a tutte le misure previste nel capitolato d'appalto. Il responsabile avvrà cura di presentare all'atto della valutazione finale e/o intermedia il documento di programmazione, corredato dalla successiva relazione su quanto effettivamente effettuato in allegato al presente obiettivo.</v>
      </c>
      <c r="D21" s="613"/>
      <c r="E21" s="613"/>
      <c r="F21" s="613"/>
      <c r="G21" s="613"/>
      <c r="H21" s="613"/>
      <c r="I21" s="613"/>
      <c r="J21" s="613"/>
      <c r="K21" s="613"/>
      <c r="L21" s="613"/>
      <c r="M21" s="613"/>
      <c r="N21" s="613"/>
    </row>
    <row r="22" spans="2:14" ht="45.75" customHeight="1">
      <c r="B22" s="213" t="e">
        <f>Tecnico!#REF!</f>
        <v>#REF!</v>
      </c>
      <c r="C22" s="214" t="e">
        <f>Tecnico!#REF!</f>
        <v>#REF!</v>
      </c>
      <c r="D22" s="613"/>
      <c r="E22" s="613"/>
      <c r="F22" s="613"/>
      <c r="G22" s="613"/>
      <c r="H22" s="613"/>
      <c r="I22" s="613"/>
      <c r="J22" s="613"/>
      <c r="K22" s="613"/>
      <c r="L22" s="613"/>
      <c r="M22" s="613"/>
      <c r="N22" s="613"/>
    </row>
    <row r="23" spans="2:14" ht="35.25" customHeight="1">
      <c r="B23" s="213" t="str">
        <f>Tecnico!B33</f>
        <v>Gestione Programma OO.PP.</v>
      </c>
      <c r="C23" s="214" t="str">
        <f>Tecnico!C33</f>
        <v>1.       Ricognizione dello stato delle OOPP in essere, con indicazione del cronoprogramma dei lavori, tipologia di affidamento e segnalazione di eventuali criticità;</v>
      </c>
      <c r="D23" s="613"/>
      <c r="E23" s="613"/>
      <c r="F23" s="613"/>
      <c r="G23" s="613"/>
      <c r="H23" s="613"/>
      <c r="I23" s="613"/>
      <c r="J23" s="613"/>
      <c r="K23" s="613"/>
      <c r="L23" s="613"/>
      <c r="M23" s="613"/>
      <c r="N23" s="613"/>
    </row>
    <row r="24" spans="2:14" ht="35.25" customHeight="1">
      <c r="B24" s="213" t="str">
        <f>Tecnico!B34</f>
        <v>Gestione Efficiente del Patrimonio</v>
      </c>
      <c r="C24" s="214" t="str">
        <f>Tecnico!C34</f>
        <v>3. Mantenere in perfetta sicurezza ed efficacia il patrimonio esistente: Assicurare la manutenzione straordinaria con una programmazione anche preventiva rispetto a quella interventiva del patrimonio esistente. Predisposizione di un piano di manutenzione straordinaria degli immobili comunali;</v>
      </c>
      <c r="D24" s="613"/>
      <c r="E24" s="613"/>
      <c r="F24" s="613"/>
      <c r="G24" s="613"/>
      <c r="H24" s="613"/>
      <c r="I24" s="613"/>
      <c r="J24" s="613"/>
      <c r="K24" s="613"/>
      <c r="L24" s="613"/>
      <c r="M24" s="613"/>
      <c r="N24" s="613"/>
    </row>
    <row r="25" spans="2:14" ht="35.25" customHeight="1">
      <c r="B25" s="213">
        <f>Tecnico!B35</f>
        <v>0</v>
      </c>
      <c r="C25" s="214">
        <f>Tecnico!C35</f>
        <v>0</v>
      </c>
      <c r="D25" s="613"/>
      <c r="E25" s="613"/>
      <c r="F25" s="613"/>
      <c r="G25" s="613"/>
      <c r="H25" s="613"/>
      <c r="I25" s="613"/>
      <c r="J25" s="613"/>
      <c r="K25" s="613"/>
      <c r="L25" s="613"/>
      <c r="M25" s="613"/>
      <c r="N25" s="613"/>
    </row>
    <row r="26" spans="2:14" ht="35.25" customHeight="1">
      <c r="B26" s="213">
        <f>Tecnico!B36</f>
        <v>0</v>
      </c>
      <c r="C26" s="214">
        <f>Tecnico!C36</f>
        <v>0</v>
      </c>
      <c r="D26" s="613"/>
      <c r="E26" s="613"/>
      <c r="F26" s="613"/>
      <c r="G26" s="613"/>
      <c r="H26" s="613"/>
      <c r="I26" s="613"/>
      <c r="J26" s="613"/>
      <c r="K26" s="613"/>
      <c r="L26" s="613"/>
      <c r="M26" s="613"/>
      <c r="N26" s="613"/>
    </row>
    <row r="27" spans="2:14" ht="35.25" customHeight="1">
      <c r="B27" s="213">
        <f>Tecnico!B37</f>
        <v>0</v>
      </c>
      <c r="C27" s="214">
        <f>Tecnico!C37</f>
        <v>0</v>
      </c>
      <c r="D27" s="613"/>
      <c r="E27" s="613"/>
      <c r="F27" s="613"/>
      <c r="G27" s="613"/>
      <c r="H27" s="613"/>
      <c r="I27" s="613"/>
      <c r="J27" s="613"/>
      <c r="K27" s="613"/>
      <c r="L27" s="613"/>
      <c r="M27" s="613"/>
      <c r="N27" s="613"/>
    </row>
    <row r="28" spans="2:14" ht="35.25" customHeight="1">
      <c r="B28" s="213">
        <f>Tecnico!B38</f>
        <v>0</v>
      </c>
      <c r="C28" s="214">
        <f>Tecnico!C38</f>
        <v>0</v>
      </c>
      <c r="D28" s="613"/>
      <c r="E28" s="613"/>
      <c r="F28" s="613"/>
      <c r="G28" s="613"/>
      <c r="H28" s="613"/>
      <c r="I28" s="613"/>
      <c r="J28" s="613"/>
      <c r="K28" s="613"/>
      <c r="L28" s="613"/>
      <c r="M28" s="613"/>
      <c r="N28" s="613"/>
    </row>
    <row r="29" spans="2:14" ht="35.25" customHeight="1">
      <c r="B29" s="213">
        <f>Tecnico!B39</f>
        <v>0</v>
      </c>
      <c r="C29" s="214">
        <f>Tecnico!C39</f>
        <v>0</v>
      </c>
      <c r="D29" s="613"/>
      <c r="E29" s="613"/>
      <c r="F29" s="613"/>
      <c r="G29" s="613"/>
      <c r="H29" s="613"/>
      <c r="I29" s="613"/>
      <c r="J29" s="613"/>
      <c r="K29" s="613"/>
      <c r="L29" s="613"/>
      <c r="M29" s="613"/>
      <c r="N29" s="613"/>
    </row>
    <row r="30" spans="2:14" ht="35.25" customHeight="1">
      <c r="B30" s="213">
        <f>Tecnico!B40</f>
        <v>0</v>
      </c>
      <c r="C30" s="214">
        <f>Tecnico!C40</f>
        <v>0</v>
      </c>
      <c r="D30" s="613"/>
      <c r="E30" s="613"/>
      <c r="F30" s="613"/>
      <c r="G30" s="613"/>
      <c r="H30" s="613"/>
      <c r="I30" s="613"/>
      <c r="J30" s="613"/>
      <c r="K30" s="613"/>
      <c r="L30" s="613"/>
      <c r="M30" s="613"/>
      <c r="N30" s="613"/>
    </row>
    <row r="31" spans="2:14" ht="17.25" hidden="1" thickTop="1" thickBot="1">
      <c r="B31" s="190"/>
      <c r="C31" s="191"/>
      <c r="D31" s="628"/>
      <c r="E31" s="629"/>
      <c r="F31" s="629"/>
      <c r="G31" s="629"/>
      <c r="H31" s="629"/>
      <c r="I31" s="629"/>
      <c r="J31" s="629"/>
      <c r="K31" s="629"/>
      <c r="L31" s="629"/>
      <c r="M31" s="629"/>
      <c r="N31" s="630"/>
    </row>
    <row r="32" spans="2:14" ht="17.25" hidden="1" thickTop="1" thickBot="1">
      <c r="B32" s="57"/>
      <c r="C32" s="61"/>
      <c r="D32" s="625"/>
      <c r="E32" s="626"/>
      <c r="F32" s="626"/>
      <c r="G32" s="626"/>
      <c r="H32" s="626"/>
      <c r="I32" s="626"/>
      <c r="J32" s="626"/>
      <c r="K32" s="626"/>
      <c r="L32" s="626"/>
      <c r="M32" s="626"/>
      <c r="N32" s="627"/>
    </row>
    <row r="33" spans="2:14" ht="17.25" hidden="1" thickTop="1" thickBot="1">
      <c r="B33" s="57"/>
      <c r="C33" s="61"/>
      <c r="D33" s="625"/>
      <c r="E33" s="626"/>
      <c r="F33" s="626"/>
      <c r="G33" s="626"/>
      <c r="H33" s="626"/>
      <c r="I33" s="626"/>
      <c r="J33" s="626"/>
      <c r="K33" s="626"/>
      <c r="L33" s="626"/>
      <c r="M33" s="626"/>
      <c r="N33" s="627"/>
    </row>
  </sheetData>
  <mergeCells count="30">
    <mergeCell ref="D33:N33"/>
    <mergeCell ref="D25:N25"/>
    <mergeCell ref="D26:N26"/>
    <mergeCell ref="D27:N27"/>
    <mergeCell ref="D28:N28"/>
    <mergeCell ref="D29:N29"/>
    <mergeCell ref="D30:N30"/>
    <mergeCell ref="D31:N31"/>
    <mergeCell ref="D32:N32"/>
    <mergeCell ref="D24:N24"/>
    <mergeCell ref="D13:N13"/>
    <mergeCell ref="D14:N14"/>
    <mergeCell ref="D15:N15"/>
    <mergeCell ref="D16:N16"/>
    <mergeCell ref="D17:N17"/>
    <mergeCell ref="D18:N18"/>
    <mergeCell ref="D19:N19"/>
    <mergeCell ref="D20:N20"/>
    <mergeCell ref="D21:N21"/>
    <mergeCell ref="B12:B13"/>
    <mergeCell ref="C12:C13"/>
    <mergeCell ref="D22:N22"/>
    <mergeCell ref="D23:N23"/>
    <mergeCell ref="C2:J2"/>
    <mergeCell ref="C3:J3"/>
    <mergeCell ref="C4:J4"/>
    <mergeCell ref="B6:N9"/>
    <mergeCell ref="B10:C11"/>
    <mergeCell ref="J10:J12"/>
    <mergeCell ref="D10:F12"/>
  </mergeCells>
  <phoneticPr fontId="0" type="noConversion"/>
  <pageMargins left="0.7" right="0.7" top="0.75" bottom="0.75" header="0.3" footer="0.3"/>
  <pageSetup paperSize="9" scale="65" orientation="landscape" r:id="rId1"/>
</worksheet>
</file>

<file path=xl/worksheets/sheet24.xml><?xml version="1.0" encoding="utf-8"?>
<worksheet xmlns="http://schemas.openxmlformats.org/spreadsheetml/2006/main" xmlns:r="http://schemas.openxmlformats.org/officeDocument/2006/relationships">
  <dimension ref="A1:K2"/>
  <sheetViews>
    <sheetView workbookViewId="0">
      <selection activeCell="T23" sqref="T23"/>
    </sheetView>
  </sheetViews>
  <sheetFormatPr defaultRowHeight="15"/>
  <sheetData>
    <row r="1" spans="1:11">
      <c r="A1">
        <f>'Dip. '!B4</f>
        <v>0</v>
      </c>
      <c r="B1">
        <f>'Dip. 2'!B5</f>
        <v>0</v>
      </c>
      <c r="C1">
        <f>Dip.3!B5</f>
        <v>0</v>
      </c>
      <c r="D1">
        <f>'Dip. 4'!B5</f>
        <v>0</v>
      </c>
      <c r="E1">
        <f>'Dip. 5'!B5</f>
        <v>0</v>
      </c>
      <c r="F1">
        <f>'Dip. 6'!B5</f>
        <v>0</v>
      </c>
      <c r="G1">
        <f>'Dip. 7'!B5</f>
        <v>0</v>
      </c>
      <c r="H1">
        <f>'Dip. 8'!B5</f>
        <v>0</v>
      </c>
      <c r="I1">
        <f>'Dip. 9'!B5</f>
        <v>0</v>
      </c>
      <c r="J1">
        <f>Dip.10!B5</f>
        <v>0</v>
      </c>
    </row>
    <row r="2" spans="1:11">
      <c r="A2" s="215">
        <f>'Dip. '!H43</f>
        <v>0</v>
      </c>
      <c r="B2" s="215">
        <f>'Dip. 2'!H44</f>
        <v>0</v>
      </c>
      <c r="C2" s="215">
        <f>Dip.3!H44</f>
        <v>0</v>
      </c>
      <c r="D2" s="215">
        <f>'Dip. 4'!H44</f>
        <v>0</v>
      </c>
      <c r="E2" s="215">
        <f>'Dip. 5'!$H44</f>
        <v>0</v>
      </c>
      <c r="F2" s="215">
        <f>'Dip. 6'!$H44</f>
        <v>0</v>
      </c>
      <c r="G2" s="215">
        <f>'Dip. 7'!$H44</f>
        <v>0</v>
      </c>
      <c r="H2" s="215">
        <f>'Dip. 8'!$H44</f>
        <v>0</v>
      </c>
      <c r="I2" s="215">
        <f>'Dip. 9'!$H44</f>
        <v>0</v>
      </c>
      <c r="J2" s="215">
        <f>Dip.10!H44</f>
        <v>0</v>
      </c>
      <c r="K2" s="215"/>
    </row>
  </sheetData>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dimension ref="A1:B10"/>
  <sheetViews>
    <sheetView workbookViewId="0">
      <selection activeCell="A12" sqref="A12"/>
    </sheetView>
  </sheetViews>
  <sheetFormatPr defaultRowHeight="18.75"/>
  <cols>
    <col min="1" max="1" width="66.28515625" style="67" customWidth="1"/>
    <col min="2" max="2" width="90" style="67" customWidth="1"/>
    <col min="3" max="256" width="9.140625" style="67"/>
    <col min="257" max="257" width="66.28515625" style="67" customWidth="1"/>
    <col min="258" max="258" width="90" style="67" customWidth="1"/>
    <col min="259" max="512" width="9.140625" style="67"/>
    <col min="513" max="513" width="66.28515625" style="67" customWidth="1"/>
    <col min="514" max="514" width="90" style="67" customWidth="1"/>
    <col min="515" max="768" width="9.140625" style="67"/>
    <col min="769" max="769" width="66.28515625" style="67" customWidth="1"/>
    <col min="770" max="770" width="90" style="67" customWidth="1"/>
    <col min="771" max="1024" width="9.140625" style="67"/>
    <col min="1025" max="1025" width="66.28515625" style="67" customWidth="1"/>
    <col min="1026" max="1026" width="90" style="67" customWidth="1"/>
    <col min="1027" max="1280" width="9.140625" style="67"/>
    <col min="1281" max="1281" width="66.28515625" style="67" customWidth="1"/>
    <col min="1282" max="1282" width="90" style="67" customWidth="1"/>
    <col min="1283" max="1536" width="9.140625" style="67"/>
    <col min="1537" max="1537" width="66.28515625" style="67" customWidth="1"/>
    <col min="1538" max="1538" width="90" style="67" customWidth="1"/>
    <col min="1539" max="1792" width="9.140625" style="67"/>
    <col min="1793" max="1793" width="66.28515625" style="67" customWidth="1"/>
    <col min="1794" max="1794" width="90" style="67" customWidth="1"/>
    <col min="1795" max="2048" width="9.140625" style="67"/>
    <col min="2049" max="2049" width="66.28515625" style="67" customWidth="1"/>
    <col min="2050" max="2050" width="90" style="67" customWidth="1"/>
    <col min="2051" max="2304" width="9.140625" style="67"/>
    <col min="2305" max="2305" width="66.28515625" style="67" customWidth="1"/>
    <col min="2306" max="2306" width="90" style="67" customWidth="1"/>
    <col min="2307" max="2560" width="9.140625" style="67"/>
    <col min="2561" max="2561" width="66.28515625" style="67" customWidth="1"/>
    <col min="2562" max="2562" width="90" style="67" customWidth="1"/>
    <col min="2563" max="2816" width="9.140625" style="67"/>
    <col min="2817" max="2817" width="66.28515625" style="67" customWidth="1"/>
    <col min="2818" max="2818" width="90" style="67" customWidth="1"/>
    <col min="2819" max="3072" width="9.140625" style="67"/>
    <col min="3073" max="3073" width="66.28515625" style="67" customWidth="1"/>
    <col min="3074" max="3074" width="90" style="67" customWidth="1"/>
    <col min="3075" max="3328" width="9.140625" style="67"/>
    <col min="3329" max="3329" width="66.28515625" style="67" customWidth="1"/>
    <col min="3330" max="3330" width="90" style="67" customWidth="1"/>
    <col min="3331" max="3584" width="9.140625" style="67"/>
    <col min="3585" max="3585" width="66.28515625" style="67" customWidth="1"/>
    <col min="3586" max="3586" width="90" style="67" customWidth="1"/>
    <col min="3587" max="3840" width="9.140625" style="67"/>
    <col min="3841" max="3841" width="66.28515625" style="67" customWidth="1"/>
    <col min="3842" max="3842" width="90" style="67" customWidth="1"/>
    <col min="3843" max="4096" width="9.140625" style="67"/>
    <col min="4097" max="4097" width="66.28515625" style="67" customWidth="1"/>
    <col min="4098" max="4098" width="90" style="67" customWidth="1"/>
    <col min="4099" max="4352" width="9.140625" style="67"/>
    <col min="4353" max="4353" width="66.28515625" style="67" customWidth="1"/>
    <col min="4354" max="4354" width="90" style="67" customWidth="1"/>
    <col min="4355" max="4608" width="9.140625" style="67"/>
    <col min="4609" max="4609" width="66.28515625" style="67" customWidth="1"/>
    <col min="4610" max="4610" width="90" style="67" customWidth="1"/>
    <col min="4611" max="4864" width="9.140625" style="67"/>
    <col min="4865" max="4865" width="66.28515625" style="67" customWidth="1"/>
    <col min="4866" max="4866" width="90" style="67" customWidth="1"/>
    <col min="4867" max="5120" width="9.140625" style="67"/>
    <col min="5121" max="5121" width="66.28515625" style="67" customWidth="1"/>
    <col min="5122" max="5122" width="90" style="67" customWidth="1"/>
    <col min="5123" max="5376" width="9.140625" style="67"/>
    <col min="5377" max="5377" width="66.28515625" style="67" customWidth="1"/>
    <col min="5378" max="5378" width="90" style="67" customWidth="1"/>
    <col min="5379" max="5632" width="9.140625" style="67"/>
    <col min="5633" max="5633" width="66.28515625" style="67" customWidth="1"/>
    <col min="5634" max="5634" width="90" style="67" customWidth="1"/>
    <col min="5635" max="5888" width="9.140625" style="67"/>
    <col min="5889" max="5889" width="66.28515625" style="67" customWidth="1"/>
    <col min="5890" max="5890" width="90" style="67" customWidth="1"/>
    <col min="5891" max="6144" width="9.140625" style="67"/>
    <col min="6145" max="6145" width="66.28515625" style="67" customWidth="1"/>
    <col min="6146" max="6146" width="90" style="67" customWidth="1"/>
    <col min="6147" max="6400" width="9.140625" style="67"/>
    <col min="6401" max="6401" width="66.28515625" style="67" customWidth="1"/>
    <col min="6402" max="6402" width="90" style="67" customWidth="1"/>
    <col min="6403" max="6656" width="9.140625" style="67"/>
    <col min="6657" max="6657" width="66.28515625" style="67" customWidth="1"/>
    <col min="6658" max="6658" width="90" style="67" customWidth="1"/>
    <col min="6659" max="6912" width="9.140625" style="67"/>
    <col min="6913" max="6913" width="66.28515625" style="67" customWidth="1"/>
    <col min="6914" max="6914" width="90" style="67" customWidth="1"/>
    <col min="6915" max="7168" width="9.140625" style="67"/>
    <col min="7169" max="7169" width="66.28515625" style="67" customWidth="1"/>
    <col min="7170" max="7170" width="90" style="67" customWidth="1"/>
    <col min="7171" max="7424" width="9.140625" style="67"/>
    <col min="7425" max="7425" width="66.28515625" style="67" customWidth="1"/>
    <col min="7426" max="7426" width="90" style="67" customWidth="1"/>
    <col min="7427" max="7680" width="9.140625" style="67"/>
    <col min="7681" max="7681" width="66.28515625" style="67" customWidth="1"/>
    <col min="7682" max="7682" width="90" style="67" customWidth="1"/>
    <col min="7683" max="7936" width="9.140625" style="67"/>
    <col min="7937" max="7937" width="66.28515625" style="67" customWidth="1"/>
    <col min="7938" max="7938" width="90" style="67" customWidth="1"/>
    <col min="7939" max="8192" width="9.140625" style="67"/>
    <col min="8193" max="8193" width="66.28515625" style="67" customWidth="1"/>
    <col min="8194" max="8194" width="90" style="67" customWidth="1"/>
    <col min="8195" max="8448" width="9.140625" style="67"/>
    <col min="8449" max="8449" width="66.28515625" style="67" customWidth="1"/>
    <col min="8450" max="8450" width="90" style="67" customWidth="1"/>
    <col min="8451" max="8704" width="9.140625" style="67"/>
    <col min="8705" max="8705" width="66.28515625" style="67" customWidth="1"/>
    <col min="8706" max="8706" width="90" style="67" customWidth="1"/>
    <col min="8707" max="8960" width="9.140625" style="67"/>
    <col min="8961" max="8961" width="66.28515625" style="67" customWidth="1"/>
    <col min="8962" max="8962" width="90" style="67" customWidth="1"/>
    <col min="8963" max="9216" width="9.140625" style="67"/>
    <col min="9217" max="9217" width="66.28515625" style="67" customWidth="1"/>
    <col min="9218" max="9218" width="90" style="67" customWidth="1"/>
    <col min="9219" max="9472" width="9.140625" style="67"/>
    <col min="9473" max="9473" width="66.28515625" style="67" customWidth="1"/>
    <col min="9474" max="9474" width="90" style="67" customWidth="1"/>
    <col min="9475" max="9728" width="9.140625" style="67"/>
    <col min="9729" max="9729" width="66.28515625" style="67" customWidth="1"/>
    <col min="9730" max="9730" width="90" style="67" customWidth="1"/>
    <col min="9731" max="9984" width="9.140625" style="67"/>
    <col min="9985" max="9985" width="66.28515625" style="67" customWidth="1"/>
    <col min="9986" max="9986" width="90" style="67" customWidth="1"/>
    <col min="9987" max="10240" width="9.140625" style="67"/>
    <col min="10241" max="10241" width="66.28515625" style="67" customWidth="1"/>
    <col min="10242" max="10242" width="90" style="67" customWidth="1"/>
    <col min="10243" max="10496" width="9.140625" style="67"/>
    <col min="10497" max="10497" width="66.28515625" style="67" customWidth="1"/>
    <col min="10498" max="10498" width="90" style="67" customWidth="1"/>
    <col min="10499" max="10752" width="9.140625" style="67"/>
    <col min="10753" max="10753" width="66.28515625" style="67" customWidth="1"/>
    <col min="10754" max="10754" width="90" style="67" customWidth="1"/>
    <col min="10755" max="11008" width="9.140625" style="67"/>
    <col min="11009" max="11009" width="66.28515625" style="67" customWidth="1"/>
    <col min="11010" max="11010" width="90" style="67" customWidth="1"/>
    <col min="11011" max="11264" width="9.140625" style="67"/>
    <col min="11265" max="11265" width="66.28515625" style="67" customWidth="1"/>
    <col min="11266" max="11266" width="90" style="67" customWidth="1"/>
    <col min="11267" max="11520" width="9.140625" style="67"/>
    <col min="11521" max="11521" width="66.28515625" style="67" customWidth="1"/>
    <col min="11522" max="11522" width="90" style="67" customWidth="1"/>
    <col min="11523" max="11776" width="9.140625" style="67"/>
    <col min="11777" max="11777" width="66.28515625" style="67" customWidth="1"/>
    <col min="11778" max="11778" width="90" style="67" customWidth="1"/>
    <col min="11779" max="12032" width="9.140625" style="67"/>
    <col min="12033" max="12033" width="66.28515625" style="67" customWidth="1"/>
    <col min="12034" max="12034" width="90" style="67" customWidth="1"/>
    <col min="12035" max="12288" width="9.140625" style="67"/>
    <col min="12289" max="12289" width="66.28515625" style="67" customWidth="1"/>
    <col min="12290" max="12290" width="90" style="67" customWidth="1"/>
    <col min="12291" max="12544" width="9.140625" style="67"/>
    <col min="12545" max="12545" width="66.28515625" style="67" customWidth="1"/>
    <col min="12546" max="12546" width="90" style="67" customWidth="1"/>
    <col min="12547" max="12800" width="9.140625" style="67"/>
    <col min="12801" max="12801" width="66.28515625" style="67" customWidth="1"/>
    <col min="12802" max="12802" width="90" style="67" customWidth="1"/>
    <col min="12803" max="13056" width="9.140625" style="67"/>
    <col min="13057" max="13057" width="66.28515625" style="67" customWidth="1"/>
    <col min="13058" max="13058" width="90" style="67" customWidth="1"/>
    <col min="13059" max="13312" width="9.140625" style="67"/>
    <col min="13313" max="13313" width="66.28515625" style="67" customWidth="1"/>
    <col min="13314" max="13314" width="90" style="67" customWidth="1"/>
    <col min="13315" max="13568" width="9.140625" style="67"/>
    <col min="13569" max="13569" width="66.28515625" style="67" customWidth="1"/>
    <col min="13570" max="13570" width="90" style="67" customWidth="1"/>
    <col min="13571" max="13824" width="9.140625" style="67"/>
    <col min="13825" max="13825" width="66.28515625" style="67" customWidth="1"/>
    <col min="13826" max="13826" width="90" style="67" customWidth="1"/>
    <col min="13827" max="14080" width="9.140625" style="67"/>
    <col min="14081" max="14081" width="66.28515625" style="67" customWidth="1"/>
    <col min="14082" max="14082" width="90" style="67" customWidth="1"/>
    <col min="14083" max="14336" width="9.140625" style="67"/>
    <col min="14337" max="14337" width="66.28515625" style="67" customWidth="1"/>
    <col min="14338" max="14338" width="90" style="67" customWidth="1"/>
    <col min="14339" max="14592" width="9.140625" style="67"/>
    <col min="14593" max="14593" width="66.28515625" style="67" customWidth="1"/>
    <col min="14594" max="14594" width="90" style="67" customWidth="1"/>
    <col min="14595" max="14848" width="9.140625" style="67"/>
    <col min="14849" max="14849" width="66.28515625" style="67" customWidth="1"/>
    <col min="14850" max="14850" width="90" style="67" customWidth="1"/>
    <col min="14851" max="15104" width="9.140625" style="67"/>
    <col min="15105" max="15105" width="66.28515625" style="67" customWidth="1"/>
    <col min="15106" max="15106" width="90" style="67" customWidth="1"/>
    <col min="15107" max="15360" width="9.140625" style="67"/>
    <col min="15361" max="15361" width="66.28515625" style="67" customWidth="1"/>
    <col min="15362" max="15362" width="90" style="67" customWidth="1"/>
    <col min="15363" max="15616" width="9.140625" style="67"/>
    <col min="15617" max="15617" width="66.28515625" style="67" customWidth="1"/>
    <col min="15618" max="15618" width="90" style="67" customWidth="1"/>
    <col min="15619" max="15872" width="9.140625" style="67"/>
    <col min="15873" max="15873" width="66.28515625" style="67" customWidth="1"/>
    <col min="15874" max="15874" width="90" style="67" customWidth="1"/>
    <col min="15875" max="16128" width="9.140625" style="67"/>
    <col min="16129" max="16129" width="66.28515625" style="67" customWidth="1"/>
    <col min="16130" max="16130" width="90" style="67" customWidth="1"/>
    <col min="16131" max="16384" width="9.140625" style="67"/>
  </cols>
  <sheetData>
    <row r="1" spans="1:2">
      <c r="A1" s="265" t="s">
        <v>364</v>
      </c>
      <c r="B1" s="265" t="s">
        <v>365</v>
      </c>
    </row>
    <row r="2" spans="1:2" ht="75">
      <c r="A2" s="266" t="s">
        <v>366</v>
      </c>
      <c r="B2" s="266" t="s">
        <v>367</v>
      </c>
    </row>
    <row r="3" spans="1:2" ht="56.25">
      <c r="A3" s="266" t="s">
        <v>368</v>
      </c>
      <c r="B3" s="266" t="s">
        <v>369</v>
      </c>
    </row>
    <row r="4" spans="1:2" ht="37.5">
      <c r="A4" s="266" t="s">
        <v>317</v>
      </c>
      <c r="B4" s="266" t="s">
        <v>318</v>
      </c>
    </row>
    <row r="5" spans="1:2" ht="37.5">
      <c r="A5" s="266" t="s">
        <v>370</v>
      </c>
      <c r="B5" s="266" t="s">
        <v>371</v>
      </c>
    </row>
    <row r="6" spans="1:2" ht="56.25">
      <c r="A6" s="266" t="s">
        <v>372</v>
      </c>
      <c r="B6" s="266" t="s">
        <v>373</v>
      </c>
    </row>
    <row r="7" spans="1:2" ht="56.25">
      <c r="A7" s="266" t="s">
        <v>374</v>
      </c>
      <c r="B7" s="266" t="s">
        <v>375</v>
      </c>
    </row>
    <row r="8" spans="1:2" ht="37.5">
      <c r="A8" s="266" t="s">
        <v>376</v>
      </c>
      <c r="B8" s="266" t="s">
        <v>377</v>
      </c>
    </row>
    <row r="9" spans="1:2" ht="56.25">
      <c r="A9" s="266" t="s">
        <v>378</v>
      </c>
      <c r="B9" s="266" t="s">
        <v>379</v>
      </c>
    </row>
    <row r="10" spans="1:2" ht="75">
      <c r="A10" s="266" t="s">
        <v>380</v>
      </c>
      <c r="B10" s="266" t="s">
        <v>381</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dimension ref="A1:B17"/>
  <sheetViews>
    <sheetView topLeftCell="A12" workbookViewId="0">
      <selection activeCell="B15" sqref="B15"/>
    </sheetView>
  </sheetViews>
  <sheetFormatPr defaultRowHeight="15"/>
  <cols>
    <col min="1" max="1" width="38.28515625"/>
    <col min="2" max="2" width="62.140625" customWidth="1"/>
  </cols>
  <sheetData>
    <row r="1" spans="1:2" ht="15.75">
      <c r="A1" s="282"/>
    </row>
    <row r="2" spans="1:2" ht="15.75">
      <c r="A2" s="282"/>
    </row>
    <row r="3" spans="1:2">
      <c r="A3" s="283" t="s">
        <v>385</v>
      </c>
    </row>
    <row r="4" spans="1:2" ht="15.75">
      <c r="A4" s="284"/>
    </row>
    <row r="6" spans="1:2">
      <c r="A6" s="309" t="s">
        <v>387</v>
      </c>
      <c r="B6" s="309" t="s">
        <v>388</v>
      </c>
    </row>
    <row r="7" spans="1:2" ht="96" customHeight="1">
      <c r="A7" s="310" t="s">
        <v>442</v>
      </c>
      <c r="B7" s="310" t="s">
        <v>446</v>
      </c>
    </row>
    <row r="8" spans="1:2" ht="168.75" customHeight="1">
      <c r="A8" s="311" t="s">
        <v>443</v>
      </c>
      <c r="B8" s="311" t="s">
        <v>447</v>
      </c>
    </row>
    <row r="9" spans="1:2" ht="160.5" customHeight="1">
      <c r="A9" s="312" t="s">
        <v>444</v>
      </c>
      <c r="B9" s="310" t="s">
        <v>448</v>
      </c>
    </row>
    <row r="10" spans="1:2" ht="73.5" customHeight="1">
      <c r="A10" s="313" t="s">
        <v>425</v>
      </c>
      <c r="B10" s="311" t="s">
        <v>449</v>
      </c>
    </row>
    <row r="11" spans="1:2" ht="93" customHeight="1">
      <c r="A11" s="314" t="s">
        <v>428</v>
      </c>
      <c r="B11" s="310" t="s">
        <v>450</v>
      </c>
    </row>
    <row r="12" spans="1:2" ht="119.25" customHeight="1">
      <c r="A12" s="315" t="s">
        <v>445</v>
      </c>
      <c r="B12" s="316" t="s">
        <v>451</v>
      </c>
    </row>
    <row r="13" spans="1:2" ht="134.25" customHeight="1">
      <c r="A13" s="314" t="s">
        <v>436</v>
      </c>
      <c r="B13" s="310" t="s">
        <v>452</v>
      </c>
    </row>
    <row r="14" spans="1:2" ht="162.75" customHeight="1">
      <c r="A14" s="313" t="s">
        <v>440</v>
      </c>
      <c r="B14" s="311" t="s">
        <v>453</v>
      </c>
    </row>
    <row r="15" spans="1:2" ht="52.5" customHeight="1">
      <c r="A15" s="314" t="s">
        <v>304</v>
      </c>
      <c r="B15" s="310" t="s">
        <v>305</v>
      </c>
    </row>
    <row r="16" spans="1:2">
      <c r="A16" s="308"/>
    </row>
    <row r="17" spans="1:1" ht="15.75">
      <c r="A17" s="282"/>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dimension ref="A1:C129"/>
  <sheetViews>
    <sheetView zoomScale="60" zoomScaleNormal="60" workbookViewId="0">
      <selection sqref="A1:B1048576"/>
    </sheetView>
  </sheetViews>
  <sheetFormatPr defaultColWidth="38.28515625" defaultRowHeight="15"/>
  <sheetData>
    <row r="1" spans="1:3" ht="15.75">
      <c r="A1" s="282"/>
    </row>
    <row r="2" spans="1:3" ht="15.75">
      <c r="A2" s="282"/>
    </row>
    <row r="3" spans="1:3">
      <c r="A3" s="283" t="s">
        <v>385</v>
      </c>
    </row>
    <row r="4" spans="1:3" ht="16.5" thickBot="1">
      <c r="A4" s="284"/>
    </row>
    <row r="5" spans="1:3" ht="16.5" thickTop="1" thickBot="1">
      <c r="A5" s="646" t="s">
        <v>386</v>
      </c>
      <c r="B5" s="647"/>
      <c r="C5" s="648"/>
    </row>
    <row r="6" spans="1:3" ht="16.5" thickTop="1" thickBot="1">
      <c r="A6" s="285" t="s">
        <v>387</v>
      </c>
      <c r="B6" s="286" t="s">
        <v>388</v>
      </c>
      <c r="C6" s="286" t="s">
        <v>326</v>
      </c>
    </row>
    <row r="7" spans="1:3" ht="90" customHeight="1" thickTop="1">
      <c r="A7" s="635" t="s">
        <v>442</v>
      </c>
      <c r="B7" s="633" t="s">
        <v>389</v>
      </c>
      <c r="C7" s="291" t="s">
        <v>390</v>
      </c>
    </row>
    <row r="8" spans="1:3" ht="38.25">
      <c r="A8" s="636"/>
      <c r="B8" s="639"/>
      <c r="C8" s="291" t="s">
        <v>391</v>
      </c>
    </row>
    <row r="9" spans="1:3" ht="25.5">
      <c r="A9" s="636"/>
      <c r="B9" s="639"/>
      <c r="C9" s="291" t="s">
        <v>392</v>
      </c>
    </row>
    <row r="10" spans="1:3" ht="25.5">
      <c r="A10" s="636"/>
      <c r="B10" s="639"/>
      <c r="C10" s="291" t="s">
        <v>393</v>
      </c>
    </row>
    <row r="11" spans="1:3">
      <c r="A11" s="636"/>
      <c r="B11" s="639"/>
      <c r="C11" s="291" t="s">
        <v>394</v>
      </c>
    </row>
    <row r="12" spans="1:3">
      <c r="A12" s="636"/>
      <c r="B12" s="639"/>
      <c r="C12" s="292" t="s">
        <v>395</v>
      </c>
    </row>
    <row r="13" spans="1:3">
      <c r="A13" s="636"/>
      <c r="B13" s="639"/>
      <c r="C13" s="292" t="s">
        <v>396</v>
      </c>
    </row>
    <row r="14" spans="1:3">
      <c r="A14" s="636"/>
      <c r="B14" s="639"/>
      <c r="C14" s="292" t="s">
        <v>397</v>
      </c>
    </row>
    <row r="15" spans="1:3">
      <c r="A15" s="636"/>
      <c r="B15" s="639"/>
      <c r="C15" s="292" t="s">
        <v>398</v>
      </c>
    </row>
    <row r="16" spans="1:3">
      <c r="A16" s="636"/>
      <c r="B16" s="639"/>
      <c r="C16" s="292" t="s">
        <v>399</v>
      </c>
    </row>
    <row r="17" spans="1:3">
      <c r="A17" s="636"/>
      <c r="B17" s="639"/>
      <c r="C17" s="292" t="s">
        <v>400</v>
      </c>
    </row>
    <row r="18" spans="1:3" ht="15.75" thickBot="1">
      <c r="A18" s="637"/>
      <c r="B18" s="634"/>
      <c r="C18" s="293" t="s">
        <v>401</v>
      </c>
    </row>
    <row r="19" spans="1:3" ht="26.25" customHeight="1" thickTop="1">
      <c r="A19" s="294"/>
      <c r="B19" s="643" t="s">
        <v>402</v>
      </c>
      <c r="C19" s="298" t="s">
        <v>403</v>
      </c>
    </row>
    <row r="20" spans="1:3" ht="63.75">
      <c r="A20" s="295" t="s">
        <v>443</v>
      </c>
      <c r="B20" s="644"/>
      <c r="C20" s="298" t="s">
        <v>404</v>
      </c>
    </row>
    <row r="21" spans="1:3">
      <c r="A21" s="296"/>
      <c r="B21" s="644"/>
      <c r="C21" s="299" t="s">
        <v>395</v>
      </c>
    </row>
    <row r="22" spans="1:3">
      <c r="A22" s="296"/>
      <c r="B22" s="644"/>
      <c r="C22" s="299" t="s">
        <v>396</v>
      </c>
    </row>
    <row r="23" spans="1:3">
      <c r="A23" s="296"/>
      <c r="B23" s="644"/>
      <c r="C23" s="299" t="s">
        <v>397</v>
      </c>
    </row>
    <row r="24" spans="1:3">
      <c r="A24" s="296"/>
      <c r="B24" s="644"/>
      <c r="C24" s="299" t="s">
        <v>398</v>
      </c>
    </row>
    <row r="25" spans="1:3">
      <c r="A25" s="296"/>
      <c r="B25" s="644"/>
      <c r="C25" s="299" t="s">
        <v>399</v>
      </c>
    </row>
    <row r="26" spans="1:3">
      <c r="A26" s="296"/>
      <c r="B26" s="644"/>
      <c r="C26" s="298" t="s">
        <v>405</v>
      </c>
    </row>
    <row r="27" spans="1:3">
      <c r="A27" s="296"/>
      <c r="B27" s="644"/>
      <c r="C27" s="299" t="s">
        <v>395</v>
      </c>
    </row>
    <row r="28" spans="1:3">
      <c r="A28" s="296"/>
      <c r="B28" s="644"/>
      <c r="C28" s="299" t="s">
        <v>396</v>
      </c>
    </row>
    <row r="29" spans="1:3">
      <c r="A29" s="296"/>
      <c r="B29" s="644"/>
      <c r="C29" s="299" t="s">
        <v>397</v>
      </c>
    </row>
    <row r="30" spans="1:3">
      <c r="A30" s="296"/>
      <c r="B30" s="644"/>
      <c r="C30" s="299" t="s">
        <v>398</v>
      </c>
    </row>
    <row r="31" spans="1:3">
      <c r="A31" s="296"/>
      <c r="B31" s="644"/>
      <c r="C31" s="299" t="s">
        <v>399</v>
      </c>
    </row>
    <row r="32" spans="1:3" ht="38.25">
      <c r="A32" s="296"/>
      <c r="B32" s="644"/>
      <c r="C32" s="298" t="s">
        <v>406</v>
      </c>
    </row>
    <row r="33" spans="1:3">
      <c r="A33" s="296"/>
      <c r="B33" s="644"/>
      <c r="C33" s="298" t="s">
        <v>404</v>
      </c>
    </row>
    <row r="34" spans="1:3">
      <c r="A34" s="296"/>
      <c r="B34" s="644"/>
      <c r="C34" s="299" t="s">
        <v>395</v>
      </c>
    </row>
    <row r="35" spans="1:3">
      <c r="A35" s="296"/>
      <c r="B35" s="644"/>
      <c r="C35" s="299" t="s">
        <v>396</v>
      </c>
    </row>
    <row r="36" spans="1:3">
      <c r="A36" s="296"/>
      <c r="B36" s="644"/>
      <c r="C36" s="299" t="s">
        <v>397</v>
      </c>
    </row>
    <row r="37" spans="1:3">
      <c r="A37" s="296"/>
      <c r="B37" s="644"/>
      <c r="C37" s="299" t="s">
        <v>398</v>
      </c>
    </row>
    <row r="38" spans="1:3">
      <c r="A38" s="296"/>
      <c r="B38" s="644"/>
      <c r="C38" s="299" t="s">
        <v>399</v>
      </c>
    </row>
    <row r="39" spans="1:3">
      <c r="A39" s="296"/>
      <c r="B39" s="644"/>
      <c r="C39" s="298" t="s">
        <v>405</v>
      </c>
    </row>
    <row r="40" spans="1:3">
      <c r="A40" s="296"/>
      <c r="B40" s="644"/>
      <c r="C40" s="299" t="s">
        <v>395</v>
      </c>
    </row>
    <row r="41" spans="1:3">
      <c r="A41" s="296"/>
      <c r="B41" s="644"/>
      <c r="C41" s="299" t="s">
        <v>396</v>
      </c>
    </row>
    <row r="42" spans="1:3">
      <c r="A42" s="296"/>
      <c r="B42" s="644"/>
      <c r="C42" s="299" t="s">
        <v>397</v>
      </c>
    </row>
    <row r="43" spans="1:3">
      <c r="A43" s="296"/>
      <c r="B43" s="644"/>
      <c r="C43" s="299" t="s">
        <v>398</v>
      </c>
    </row>
    <row r="44" spans="1:3">
      <c r="A44" s="296"/>
      <c r="B44" s="644"/>
      <c r="C44" s="299" t="s">
        <v>407</v>
      </c>
    </row>
    <row r="45" spans="1:3" ht="38.25">
      <c r="A45" s="296"/>
      <c r="B45" s="644"/>
      <c r="C45" s="298" t="s">
        <v>408</v>
      </c>
    </row>
    <row r="46" spans="1:3">
      <c r="A46" s="296"/>
      <c r="B46" s="644"/>
      <c r="C46" s="298" t="s">
        <v>404</v>
      </c>
    </row>
    <row r="47" spans="1:3">
      <c r="A47" s="296"/>
      <c r="B47" s="644"/>
      <c r="C47" s="299" t="s">
        <v>395</v>
      </c>
    </row>
    <row r="48" spans="1:3">
      <c r="A48" s="296"/>
      <c r="B48" s="644"/>
      <c r="C48" s="299" t="s">
        <v>396</v>
      </c>
    </row>
    <row r="49" spans="1:3">
      <c r="A49" s="296"/>
      <c r="B49" s="644"/>
      <c r="C49" s="299" t="s">
        <v>397</v>
      </c>
    </row>
    <row r="50" spans="1:3">
      <c r="A50" s="296"/>
      <c r="B50" s="644"/>
      <c r="C50" s="299" t="s">
        <v>398</v>
      </c>
    </row>
    <row r="51" spans="1:3">
      <c r="A51" s="296"/>
      <c r="B51" s="644"/>
      <c r="C51" s="299" t="s">
        <v>399</v>
      </c>
    </row>
    <row r="52" spans="1:3" ht="38.25">
      <c r="A52" s="296"/>
      <c r="B52" s="644"/>
      <c r="C52" s="298" t="s">
        <v>409</v>
      </c>
    </row>
    <row r="53" spans="1:3">
      <c r="A53" s="296"/>
      <c r="B53" s="644"/>
      <c r="C53" s="298" t="s">
        <v>404</v>
      </c>
    </row>
    <row r="54" spans="1:3">
      <c r="A54" s="296"/>
      <c r="B54" s="644"/>
      <c r="C54" s="299" t="s">
        <v>395</v>
      </c>
    </row>
    <row r="55" spans="1:3">
      <c r="A55" s="296"/>
      <c r="B55" s="644"/>
      <c r="C55" s="299" t="s">
        <v>396</v>
      </c>
    </row>
    <row r="56" spans="1:3">
      <c r="A56" s="296"/>
      <c r="B56" s="644"/>
      <c r="C56" s="299" t="s">
        <v>397</v>
      </c>
    </row>
    <row r="57" spans="1:3">
      <c r="A57" s="296"/>
      <c r="B57" s="644"/>
      <c r="C57" s="299" t="s">
        <v>398</v>
      </c>
    </row>
    <row r="58" spans="1:3">
      <c r="A58" s="296"/>
      <c r="B58" s="644"/>
      <c r="C58" s="299" t="s">
        <v>399</v>
      </c>
    </row>
    <row r="59" spans="1:3">
      <c r="A59" s="296"/>
      <c r="B59" s="644"/>
      <c r="C59" s="298" t="s">
        <v>405</v>
      </c>
    </row>
    <row r="60" spans="1:3">
      <c r="A60" s="296"/>
      <c r="B60" s="644"/>
      <c r="C60" s="299" t="s">
        <v>395</v>
      </c>
    </row>
    <row r="61" spans="1:3">
      <c r="A61" s="296"/>
      <c r="B61" s="644"/>
      <c r="C61" s="299" t="s">
        <v>396</v>
      </c>
    </row>
    <row r="62" spans="1:3">
      <c r="A62" s="296"/>
      <c r="B62" s="644"/>
      <c r="C62" s="299" t="s">
        <v>397</v>
      </c>
    </row>
    <row r="63" spans="1:3">
      <c r="A63" s="296"/>
      <c r="B63" s="644"/>
      <c r="C63" s="299" t="s">
        <v>398</v>
      </c>
    </row>
    <row r="64" spans="1:3" ht="15.75" thickBot="1">
      <c r="A64" s="297"/>
      <c r="B64" s="645"/>
      <c r="C64" s="300" t="s">
        <v>407</v>
      </c>
    </row>
    <row r="65" spans="1:3" ht="28.5" thickTop="1">
      <c r="A65" s="287" t="s">
        <v>410</v>
      </c>
      <c r="B65" s="633" t="s">
        <v>412</v>
      </c>
      <c r="C65" s="301" t="s">
        <v>413</v>
      </c>
    </row>
    <row r="66" spans="1:3" ht="89.25">
      <c r="A66" s="288" t="s">
        <v>411</v>
      </c>
      <c r="B66" s="639"/>
      <c r="C66" s="301" t="s">
        <v>414</v>
      </c>
    </row>
    <row r="67" spans="1:3" ht="40.5">
      <c r="A67" s="289"/>
      <c r="B67" s="639"/>
      <c r="C67" s="301" t="s">
        <v>415</v>
      </c>
    </row>
    <row r="68" spans="1:3" ht="27.75">
      <c r="A68" s="289"/>
      <c r="B68" s="639"/>
      <c r="C68" s="301" t="s">
        <v>416</v>
      </c>
    </row>
    <row r="69" spans="1:3" ht="25.5">
      <c r="A69" s="289"/>
      <c r="B69" s="639"/>
      <c r="C69" s="291" t="s">
        <v>417</v>
      </c>
    </row>
    <row r="70" spans="1:3">
      <c r="A70" s="289"/>
      <c r="B70" s="639"/>
      <c r="C70" s="292" t="s">
        <v>418</v>
      </c>
    </row>
    <row r="71" spans="1:3">
      <c r="A71" s="289"/>
      <c r="B71" s="639"/>
      <c r="C71" s="292" t="s">
        <v>419</v>
      </c>
    </row>
    <row r="72" spans="1:3">
      <c r="A72" s="289"/>
      <c r="B72" s="639"/>
      <c r="C72" s="292" t="s">
        <v>420</v>
      </c>
    </row>
    <row r="73" spans="1:3">
      <c r="A73" s="289"/>
      <c r="B73" s="639"/>
      <c r="C73" s="292" t="s">
        <v>421</v>
      </c>
    </row>
    <row r="74" spans="1:3">
      <c r="A74" s="289"/>
      <c r="B74" s="639"/>
      <c r="C74" s="292" t="s">
        <v>422</v>
      </c>
    </row>
    <row r="75" spans="1:3" ht="40.5">
      <c r="A75" s="289"/>
      <c r="B75" s="639"/>
      <c r="C75" s="301" t="s">
        <v>423</v>
      </c>
    </row>
    <row r="76" spans="1:3">
      <c r="A76" s="289"/>
      <c r="B76" s="639"/>
      <c r="C76" s="291" t="s">
        <v>424</v>
      </c>
    </row>
    <row r="77" spans="1:3">
      <c r="A77" s="289"/>
      <c r="B77" s="639"/>
      <c r="C77" s="292" t="s">
        <v>418</v>
      </c>
    </row>
    <row r="78" spans="1:3">
      <c r="A78" s="289"/>
      <c r="B78" s="639"/>
      <c r="C78" s="292" t="s">
        <v>419</v>
      </c>
    </row>
    <row r="79" spans="1:3">
      <c r="A79" s="289"/>
      <c r="B79" s="639"/>
      <c r="C79" s="292" t="s">
        <v>420</v>
      </c>
    </row>
    <row r="80" spans="1:3">
      <c r="A80" s="289"/>
      <c r="B80" s="639"/>
      <c r="C80" s="292" t="s">
        <v>421</v>
      </c>
    </row>
    <row r="81" spans="1:3" ht="15.75" thickBot="1">
      <c r="A81" s="290"/>
      <c r="B81" s="634"/>
      <c r="C81" s="302" t="s">
        <v>422</v>
      </c>
    </row>
    <row r="82" spans="1:3" ht="203.25" customHeight="1" thickTop="1">
      <c r="A82" s="640" t="s">
        <v>425</v>
      </c>
      <c r="B82" s="643" t="s">
        <v>426</v>
      </c>
      <c r="C82" s="298" t="s">
        <v>424</v>
      </c>
    </row>
    <row r="83" spans="1:3">
      <c r="A83" s="641"/>
      <c r="B83" s="644"/>
      <c r="C83" s="299" t="s">
        <v>418</v>
      </c>
    </row>
    <row r="84" spans="1:3">
      <c r="A84" s="641"/>
      <c r="B84" s="644"/>
      <c r="C84" s="299" t="s">
        <v>419</v>
      </c>
    </row>
    <row r="85" spans="1:3">
      <c r="A85" s="641"/>
      <c r="B85" s="644"/>
      <c r="C85" s="299" t="s">
        <v>420</v>
      </c>
    </row>
    <row r="86" spans="1:3">
      <c r="A86" s="641"/>
      <c r="B86" s="644"/>
      <c r="C86" s="299" t="s">
        <v>421</v>
      </c>
    </row>
    <row r="87" spans="1:3">
      <c r="A87" s="641"/>
      <c r="B87" s="644"/>
      <c r="C87" s="299" t="s">
        <v>422</v>
      </c>
    </row>
    <row r="88" spans="1:3" ht="25.5">
      <c r="A88" s="641"/>
      <c r="B88" s="644"/>
      <c r="C88" s="298" t="s">
        <v>427</v>
      </c>
    </row>
    <row r="89" spans="1:3">
      <c r="A89" s="641"/>
      <c r="B89" s="644"/>
      <c r="C89" s="299" t="s">
        <v>395</v>
      </c>
    </row>
    <row r="90" spans="1:3">
      <c r="A90" s="641"/>
      <c r="B90" s="644"/>
      <c r="C90" s="299" t="s">
        <v>396</v>
      </c>
    </row>
    <row r="91" spans="1:3">
      <c r="A91" s="641"/>
      <c r="B91" s="644"/>
      <c r="C91" s="299" t="s">
        <v>397</v>
      </c>
    </row>
    <row r="92" spans="1:3">
      <c r="A92" s="641"/>
      <c r="B92" s="644"/>
      <c r="C92" s="299" t="s">
        <v>398</v>
      </c>
    </row>
    <row r="93" spans="1:3" ht="15.75" thickBot="1">
      <c r="A93" s="642"/>
      <c r="B93" s="645"/>
      <c r="C93" s="300" t="s">
        <v>399</v>
      </c>
    </row>
    <row r="94" spans="1:3" ht="290.25" customHeight="1" thickTop="1">
      <c r="A94" s="631" t="s">
        <v>428</v>
      </c>
      <c r="B94" s="633" t="s">
        <v>429</v>
      </c>
      <c r="C94" s="291" t="s">
        <v>424</v>
      </c>
    </row>
    <row r="95" spans="1:3">
      <c r="A95" s="638"/>
      <c r="B95" s="639"/>
      <c r="C95" s="292" t="s">
        <v>418</v>
      </c>
    </row>
    <row r="96" spans="1:3">
      <c r="A96" s="638"/>
      <c r="B96" s="639"/>
      <c r="C96" s="292" t="s">
        <v>419</v>
      </c>
    </row>
    <row r="97" spans="1:3">
      <c r="A97" s="638"/>
      <c r="B97" s="639"/>
      <c r="C97" s="292" t="s">
        <v>420</v>
      </c>
    </row>
    <row r="98" spans="1:3">
      <c r="A98" s="638"/>
      <c r="B98" s="639"/>
      <c r="C98" s="292" t="s">
        <v>421</v>
      </c>
    </row>
    <row r="99" spans="1:3">
      <c r="A99" s="638"/>
      <c r="B99" s="639"/>
      <c r="C99" s="292" t="s">
        <v>422</v>
      </c>
    </row>
    <row r="100" spans="1:3" ht="15.75" thickBot="1">
      <c r="A100" s="632"/>
      <c r="B100" s="634"/>
      <c r="C100" s="303"/>
    </row>
    <row r="101" spans="1:3" ht="26.25" thickTop="1">
      <c r="A101" s="294" t="s">
        <v>430</v>
      </c>
      <c r="B101" s="298" t="s">
        <v>432</v>
      </c>
      <c r="C101" s="298" t="s">
        <v>424</v>
      </c>
    </row>
    <row r="102" spans="1:3" ht="63.75">
      <c r="A102" s="295" t="s">
        <v>431</v>
      </c>
      <c r="B102" s="298" t="s">
        <v>433</v>
      </c>
      <c r="C102" s="299" t="s">
        <v>418</v>
      </c>
    </row>
    <row r="103" spans="1:3" ht="51">
      <c r="A103" s="296"/>
      <c r="B103" s="298" t="s">
        <v>434</v>
      </c>
      <c r="C103" s="299" t="s">
        <v>419</v>
      </c>
    </row>
    <row r="104" spans="1:3" ht="25.5">
      <c r="A104" s="296"/>
      <c r="B104" s="298" t="s">
        <v>435</v>
      </c>
      <c r="C104" s="299" t="s">
        <v>420</v>
      </c>
    </row>
    <row r="105" spans="1:3">
      <c r="A105" s="296"/>
      <c r="B105" s="304"/>
      <c r="C105" s="299" t="s">
        <v>421</v>
      </c>
    </row>
    <row r="106" spans="1:3" ht="15.75" thickBot="1">
      <c r="A106" s="297"/>
      <c r="B106" s="305"/>
      <c r="C106" s="300" t="s">
        <v>422</v>
      </c>
    </row>
    <row r="107" spans="1:3" ht="228.75" customHeight="1" thickTop="1">
      <c r="A107" s="631" t="s">
        <v>436</v>
      </c>
      <c r="B107" s="633" t="s">
        <v>437</v>
      </c>
      <c r="C107" s="291" t="s">
        <v>424</v>
      </c>
    </row>
    <row r="108" spans="1:3">
      <c r="A108" s="638"/>
      <c r="B108" s="639"/>
      <c r="C108" s="292" t="s">
        <v>418</v>
      </c>
    </row>
    <row r="109" spans="1:3">
      <c r="A109" s="638"/>
      <c r="B109" s="639"/>
      <c r="C109" s="292" t="s">
        <v>419</v>
      </c>
    </row>
    <row r="110" spans="1:3">
      <c r="A110" s="638"/>
      <c r="B110" s="639"/>
      <c r="C110" s="292" t="s">
        <v>420</v>
      </c>
    </row>
    <row r="111" spans="1:3">
      <c r="A111" s="638"/>
      <c r="B111" s="639"/>
      <c r="C111" s="292" t="s">
        <v>438</v>
      </c>
    </row>
    <row r="112" spans="1:3">
      <c r="A112" s="638"/>
      <c r="B112" s="639"/>
      <c r="C112" s="292" t="s">
        <v>422</v>
      </c>
    </row>
    <row r="113" spans="1:3" ht="38.25">
      <c r="A113" s="638"/>
      <c r="B113" s="639"/>
      <c r="C113" s="291" t="s">
        <v>439</v>
      </c>
    </row>
    <row r="114" spans="1:3">
      <c r="A114" s="638"/>
      <c r="B114" s="639"/>
      <c r="C114" s="292" t="s">
        <v>395</v>
      </c>
    </row>
    <row r="115" spans="1:3">
      <c r="A115" s="638"/>
      <c r="B115" s="639"/>
      <c r="C115" s="292" t="s">
        <v>396</v>
      </c>
    </row>
    <row r="116" spans="1:3">
      <c r="A116" s="638"/>
      <c r="B116" s="639"/>
      <c r="C116" s="292" t="s">
        <v>397</v>
      </c>
    </row>
    <row r="117" spans="1:3">
      <c r="A117" s="638"/>
      <c r="B117" s="639"/>
      <c r="C117" s="292" t="s">
        <v>398</v>
      </c>
    </row>
    <row r="118" spans="1:3" ht="15.75" thickBot="1">
      <c r="A118" s="632"/>
      <c r="B118" s="634"/>
      <c r="C118" s="302" t="s">
        <v>399</v>
      </c>
    </row>
    <row r="119" spans="1:3" ht="409.6" customHeight="1" thickTop="1">
      <c r="A119" s="640" t="s">
        <v>440</v>
      </c>
      <c r="B119" s="643" t="s">
        <v>441</v>
      </c>
      <c r="C119" s="298" t="s">
        <v>424</v>
      </c>
    </row>
    <row r="120" spans="1:3">
      <c r="A120" s="641"/>
      <c r="B120" s="644"/>
      <c r="C120" s="299" t="s">
        <v>418</v>
      </c>
    </row>
    <row r="121" spans="1:3">
      <c r="A121" s="641"/>
      <c r="B121" s="644"/>
      <c r="C121" s="299" t="s">
        <v>419</v>
      </c>
    </row>
    <row r="122" spans="1:3">
      <c r="A122" s="641"/>
      <c r="B122" s="644"/>
      <c r="C122" s="299" t="s">
        <v>420</v>
      </c>
    </row>
    <row r="123" spans="1:3">
      <c r="A123" s="641"/>
      <c r="B123" s="644"/>
      <c r="C123" s="299" t="s">
        <v>438</v>
      </c>
    </row>
    <row r="124" spans="1:3">
      <c r="A124" s="641"/>
      <c r="B124" s="644"/>
      <c r="C124" s="299" t="s">
        <v>422</v>
      </c>
    </row>
    <row r="125" spans="1:3" ht="15.75" thickBot="1">
      <c r="A125" s="642"/>
      <c r="B125" s="645"/>
      <c r="C125" s="306"/>
    </row>
    <row r="126" spans="1:3" ht="15.75" thickTop="1">
      <c r="A126" s="631" t="s">
        <v>304</v>
      </c>
      <c r="B126" s="291"/>
      <c r="C126" s="633"/>
    </row>
    <row r="127" spans="1:3" ht="39" thickBot="1">
      <c r="A127" s="632"/>
      <c r="B127" s="307" t="s">
        <v>305</v>
      </c>
      <c r="C127" s="634"/>
    </row>
    <row r="128" spans="1:3" ht="15.75" thickTop="1">
      <c r="A128" s="308"/>
    </row>
    <row r="129" spans="1:1" ht="15.75">
      <c r="A129" s="282"/>
    </row>
  </sheetData>
  <mergeCells count="15">
    <mergeCell ref="A5:C5"/>
    <mergeCell ref="B7:B18"/>
    <mergeCell ref="B19:B64"/>
    <mergeCell ref="B65:B81"/>
    <mergeCell ref="A82:A93"/>
    <mergeCell ref="B82:B93"/>
    <mergeCell ref="A126:A127"/>
    <mergeCell ref="C126:C127"/>
    <mergeCell ref="A7:A18"/>
    <mergeCell ref="A94:A100"/>
    <mergeCell ref="B94:B100"/>
    <mergeCell ref="A107:A118"/>
    <mergeCell ref="B107:B118"/>
    <mergeCell ref="A119:A125"/>
    <mergeCell ref="B119:B125"/>
  </mergeCell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dimension ref="A1"/>
  <sheetViews>
    <sheetView workbookViewId="0">
      <selection sqref="A1:XFD8"/>
    </sheetView>
  </sheetViews>
  <sheetFormatPr defaultRowHeight="15"/>
  <sheetData/>
  <pageMargins left="0.7" right="0.7" top="0.75" bottom="0.75" header="0.3" footer="0.3"/>
</worksheet>
</file>

<file path=xl/worksheets/sheet29.xml><?xml version="1.0" encoding="utf-8"?>
<worksheet xmlns="http://schemas.openxmlformats.org/spreadsheetml/2006/main" xmlns:r="http://schemas.openxmlformats.org/officeDocument/2006/relationships">
  <dimension ref="A1:B8"/>
  <sheetViews>
    <sheetView workbookViewId="0">
      <selection activeCell="A9" sqref="A9"/>
    </sheetView>
  </sheetViews>
  <sheetFormatPr defaultRowHeight="43.5" customHeight="1"/>
  <cols>
    <col min="1" max="1" width="44.28515625" customWidth="1"/>
    <col min="2" max="2" width="47" customWidth="1"/>
  </cols>
  <sheetData>
    <row r="1" spans="1:2" ht="43.5" customHeight="1">
      <c r="A1" s="408" t="s">
        <v>478</v>
      </c>
      <c r="B1" s="147" t="s">
        <v>479</v>
      </c>
    </row>
    <row r="2" spans="1:2" ht="43.5" customHeight="1">
      <c r="A2" s="408" t="s">
        <v>480</v>
      </c>
      <c r="B2" s="147" t="s">
        <v>481</v>
      </c>
    </row>
    <row r="3" spans="1:2" ht="43.5" customHeight="1">
      <c r="A3" s="408" t="s">
        <v>482</v>
      </c>
      <c r="B3" s="147" t="s">
        <v>483</v>
      </c>
    </row>
    <row r="4" spans="1:2" ht="43.5" customHeight="1">
      <c r="A4" s="408" t="s">
        <v>484</v>
      </c>
      <c r="B4" s="147" t="s">
        <v>483</v>
      </c>
    </row>
    <row r="5" spans="1:2" ht="43.5" customHeight="1">
      <c r="A5" s="408" t="s">
        <v>485</v>
      </c>
      <c r="B5" s="147" t="s">
        <v>486</v>
      </c>
    </row>
    <row r="6" spans="1:2" ht="43.5" customHeight="1">
      <c r="A6" s="408" t="s">
        <v>487</v>
      </c>
      <c r="B6" s="147" t="s">
        <v>488</v>
      </c>
    </row>
    <row r="7" spans="1:2" ht="43.5" customHeight="1">
      <c r="A7" s="408" t="s">
        <v>489</v>
      </c>
      <c r="B7" s="147" t="s">
        <v>490</v>
      </c>
    </row>
    <row r="8" spans="1:2" ht="43.5" customHeight="1" thickBot="1">
      <c r="A8" s="403" t="s">
        <v>476</v>
      </c>
      <c r="B8" s="405" t="s">
        <v>477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29</vt:i4>
      </vt:variant>
      <vt:variant>
        <vt:lpstr>Intervalli denominati</vt:lpstr>
      </vt:variant>
      <vt:variant>
        <vt:i4>4</vt:i4>
      </vt:variant>
    </vt:vector>
  </HeadingPairs>
  <TitlesOfParts>
    <vt:vector size="33" baseType="lpstr">
      <vt:lpstr>Elenco P.I.</vt:lpstr>
      <vt:lpstr>Elenco P.O.</vt:lpstr>
      <vt:lpstr>8vuota</vt:lpstr>
      <vt:lpstr>9vuota</vt:lpstr>
      <vt:lpstr>10vuota</vt:lpstr>
      <vt:lpstr>Tecnico</vt:lpstr>
      <vt:lpstr>Amministrativo</vt:lpstr>
      <vt:lpstr>Finanziario</vt:lpstr>
      <vt:lpstr>Vigilanza</vt:lpstr>
      <vt:lpstr>Dip. </vt:lpstr>
      <vt:lpstr>Dip. 2</vt:lpstr>
      <vt:lpstr>Dip. 3</vt:lpstr>
      <vt:lpstr>Dip.3</vt:lpstr>
      <vt:lpstr>Dip. 4</vt:lpstr>
      <vt:lpstr>Dip. 5</vt:lpstr>
      <vt:lpstr>Dip. 6</vt:lpstr>
      <vt:lpstr>Dip. 7</vt:lpstr>
      <vt:lpstr>Dip. 8</vt:lpstr>
      <vt:lpstr>Dip. 9</vt:lpstr>
      <vt:lpstr>Dip.10</vt:lpstr>
      <vt:lpstr>Dip. 11</vt:lpstr>
      <vt:lpstr>Dip. 12</vt:lpstr>
      <vt:lpstr>Report</vt:lpstr>
      <vt:lpstr>Grafici</vt:lpstr>
      <vt:lpstr>Foglio1</vt:lpstr>
      <vt:lpstr>Comp.</vt:lpstr>
      <vt:lpstr>Foglio2</vt:lpstr>
      <vt:lpstr>Foglio4</vt:lpstr>
      <vt:lpstr>Foglio5</vt:lpstr>
      <vt:lpstr>'10vuota'!Area_stampa</vt:lpstr>
      <vt:lpstr>'8vuota'!Area_stampa</vt:lpstr>
      <vt:lpstr>'9vuota'!Area_stampa</vt:lpstr>
      <vt:lpstr>'Elenco P.O.'!Area_stampa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deidda</dc:creator>
  <cp:lastModifiedBy>i.miscali</cp:lastModifiedBy>
  <cp:lastPrinted>2019-05-13T11:29:03Z</cp:lastPrinted>
  <dcterms:created xsi:type="dcterms:W3CDTF">2018-10-31T16:31:49Z</dcterms:created>
  <dcterms:modified xsi:type="dcterms:W3CDTF">2021-05-11T09:49:44Z</dcterms:modified>
</cp:coreProperties>
</file>